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C:\Users\erwin\Documents\PEFO Nederland\Financien\2017\jaarrekening\"/>
    </mc:Choice>
  </mc:AlternateContent>
  <xr:revisionPtr revIDLastSave="0" documentId="8_{3C5CB188-F6DE-4EE1-9D1B-C5A0DBA7BCD4}" xr6:coauthVersionLast="33" xr6:coauthVersionMax="33" xr10:uidLastSave="{00000000-0000-0000-0000-000000000000}"/>
  <bookViews>
    <workbookView xWindow="0" yWindow="0" windowWidth="28800" windowHeight="12435" xr2:uid="{00000000-000D-0000-FFFF-FFFF00000000}"/>
  </bookViews>
  <sheets>
    <sheet name="Model jaarrekening RJ650" sheetId="1" r:id="rId1"/>
  </sheets>
  <definedNames>
    <definedName name="_xlnm.Print_Area" localSheetId="0">'Model jaarrekening RJ650'!$A$1:$G$287</definedName>
    <definedName name="cbfclassificatie">'Model jaarrekening RJ650'!$J$289:$J$300</definedName>
  </definedNames>
  <calcPr calcId="179017"/>
</workbook>
</file>

<file path=xl/calcChain.xml><?xml version="1.0" encoding="utf-8"?>
<calcChain xmlns="http://schemas.openxmlformats.org/spreadsheetml/2006/main">
  <c r="G75" i="1" l="1"/>
  <c r="G76" i="1"/>
  <c r="A23" i="1" l="1"/>
  <c r="A291" i="1" l="1"/>
  <c r="A290" i="1"/>
  <c r="A289" i="1"/>
  <c r="G276" i="1" l="1"/>
  <c r="F69" i="1" l="1"/>
  <c r="G266" i="1"/>
  <c r="G118" i="1" s="1"/>
  <c r="F266" i="1"/>
  <c r="F118" i="1" s="1"/>
  <c r="K94" i="1"/>
  <c r="K99" i="1" s="1"/>
  <c r="F127" i="1" s="1"/>
  <c r="J94" i="1"/>
  <c r="J99" i="1" s="1"/>
  <c r="I94" i="1"/>
  <c r="I99" i="1" s="1"/>
  <c r="G94" i="1"/>
  <c r="F94" i="1"/>
  <c r="G111" i="1" l="1"/>
  <c r="B6" i="1" l="1"/>
  <c r="F259" i="1"/>
  <c r="F113" i="1" s="1"/>
  <c r="F252" i="1"/>
  <c r="G259" i="1"/>
  <c r="G113" i="1" s="1"/>
  <c r="F111" i="1" l="1"/>
  <c r="A234" i="1" l="1"/>
  <c r="F71" i="1"/>
  <c r="F244" i="1"/>
  <c r="F125" i="1"/>
  <c r="F240" i="1" s="1"/>
  <c r="F123" i="1"/>
  <c r="C126" i="1"/>
  <c r="C127" i="1" s="1"/>
  <c r="C124" i="1"/>
  <c r="C125" i="1" s="1"/>
  <c r="C122" i="1"/>
  <c r="C123" i="1" s="1"/>
  <c r="A109" i="1"/>
  <c r="A108" i="1"/>
  <c r="A107" i="1"/>
  <c r="K86" i="1"/>
  <c r="J86" i="1"/>
  <c r="I86" i="1"/>
  <c r="B77" i="1"/>
  <c r="B76" i="1"/>
  <c r="B75" i="1"/>
  <c r="F86" i="1"/>
  <c r="F232" i="1" s="1"/>
  <c r="F62" i="1"/>
  <c r="G62" i="1" s="1"/>
  <c r="F245" i="1"/>
  <c r="F241" i="1"/>
  <c r="F237" i="1"/>
  <c r="F126" i="1"/>
  <c r="F124" i="1"/>
  <c r="F122" i="1"/>
  <c r="G69" i="1"/>
  <c r="F236" i="1" l="1"/>
  <c r="F235" i="1" s="1"/>
  <c r="F75" i="1"/>
  <c r="G71" i="1"/>
  <c r="G78" i="1" s="1"/>
  <c r="G86" i="1"/>
  <c r="G232" i="1" s="1"/>
  <c r="F243" i="1"/>
  <c r="F239" i="1"/>
  <c r="F77" i="1"/>
  <c r="F76" i="1"/>
  <c r="F78" i="1" l="1"/>
  <c r="A80" i="1" s="1"/>
  <c r="G79" i="1"/>
  <c r="A242" i="1"/>
  <c r="A238" i="1"/>
  <c r="G99" i="1" l="1"/>
  <c r="F99" i="1"/>
  <c r="G103" i="1" l="1"/>
  <c r="F103" i="1"/>
  <c r="G134" i="1" l="1"/>
  <c r="A58" i="1"/>
  <c r="A139" i="1" s="1"/>
  <c r="G81" i="1" l="1"/>
  <c r="F134" i="1" l="1"/>
  <c r="F112" i="1" l="1"/>
  <c r="G252" i="1"/>
  <c r="G112" i="1" s="1"/>
  <c r="F136" i="1" l="1"/>
  <c r="F114" i="1"/>
  <c r="F116" i="1" s="1"/>
  <c r="F119" i="1" s="1"/>
  <c r="G136" i="1"/>
  <c r="G114" i="1"/>
  <c r="G116" i="1" s="1"/>
  <c r="G119" i="1" s="1"/>
  <c r="G135" i="1" l="1"/>
  <c r="G129" i="1"/>
  <c r="G128" i="1" s="1"/>
  <c r="G137" i="1"/>
  <c r="F129" i="1"/>
  <c r="F128" i="1" s="1"/>
  <c r="F135" i="1"/>
  <c r="F137" i="1"/>
  <c r="F131" i="1" l="1"/>
  <c r="A131" i="1" s="1"/>
  <c r="F79" i="1"/>
  <c r="F81"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1FC79C-7527-4FA4-BDA3-6FA378FC57D9}" keepAlive="1" name="Query - transacties 2017" description="Verbinding maken met de query transacties 2017 in de werkmap." type="5" refreshedVersion="0" background="1">
    <dbPr connection="Provider=Microsoft.Mashup.OleDb.1;Data Source=$Workbook$;Location=transacties 2017;Extended Properties=&quot;&quot;" command="SELECT * FROM [transacties 2017]"/>
  </connection>
</connections>
</file>

<file path=xl/sharedStrings.xml><?xml version="1.0" encoding="utf-8"?>
<sst xmlns="http://schemas.openxmlformats.org/spreadsheetml/2006/main" count="204" uniqueCount="173">
  <si>
    <t>Balans</t>
  </si>
  <si>
    <t>ACTIVA</t>
  </si>
  <si>
    <t>€</t>
  </si>
  <si>
    <t>Liquide middelen</t>
  </si>
  <si>
    <t>Totaal Activa</t>
  </si>
  <si>
    <t>PASSIVA</t>
  </si>
  <si>
    <t>Reserves en Fondsen</t>
  </si>
  <si>
    <t>Totaal Passiva</t>
  </si>
  <si>
    <t>Staat van Baten en lasten</t>
  </si>
  <si>
    <t>Werkelijk</t>
  </si>
  <si>
    <t>BATEN</t>
  </si>
  <si>
    <t>Totaal baten beschikbaar voor doelstelling</t>
  </si>
  <si>
    <t>LASTEN</t>
  </si>
  <si>
    <t>Kosten beheer en administratie</t>
  </si>
  <si>
    <t>Saldo van baten en lasten/resultaat</t>
  </si>
  <si>
    <t>Ratio's</t>
  </si>
  <si>
    <t>- kosten eigen fondsenwerving /baten eigen fondsenwerving</t>
  </si>
  <si>
    <t>- kosten beheer &amp; administratie/totaal lasten</t>
  </si>
  <si>
    <t>Algemeen</t>
  </si>
  <si>
    <t>Toelichting op de Balans</t>
  </si>
  <si>
    <t>Toelichting op de staat van baten en lasten</t>
  </si>
  <si>
    <t>Baten</t>
  </si>
  <si>
    <t>Overige gegevens</t>
  </si>
  <si>
    <t>Vaststelling en goedkeuring</t>
  </si>
  <si>
    <t>Lasten</t>
  </si>
  <si>
    <t>Saldo van baten en lasten</t>
  </si>
  <si>
    <t>Continuïteitsveronderstelling</t>
  </si>
  <si>
    <t>Deze jaarrekening is opgesteld uitgaande van de continuïteitsveronderstelling.</t>
  </si>
  <si>
    <t>Activa en passiva worden in het algemeen gewaardeerd tegen de verkrijgings- of vervaardigingsprijs. Indien geen specifieke waarderingsgrondslag is vermeld, vindt waardering plaats tegen de verkrijgingsprijs. Toelichtingen op posten in de balans en de staat van baten en lasten zijn in de jaarrekening genummerd.</t>
  </si>
  <si>
    <t>Ref.</t>
  </si>
  <si>
    <t>Gebeurtenissen na balansdatum</t>
  </si>
  <si>
    <t>Inhoudsopgave</t>
  </si>
  <si>
    <t>Toelichting op de balans</t>
  </si>
  <si>
    <t>Besteed aan doelstellingen:</t>
  </si>
  <si>
    <t>Reserves en fondsen</t>
  </si>
  <si>
    <t>Toelichting</t>
  </si>
  <si>
    <t>Nalatenschappen</t>
  </si>
  <si>
    <t>Bestemming saldo van baten en lasten</t>
  </si>
  <si>
    <t>Accountantscontrole</t>
  </si>
  <si>
    <t>Statutaire regeling inzake de saldobestemming</t>
  </si>
  <si>
    <t>Jaarrekening</t>
  </si>
  <si>
    <t>ALGEMENE TOELICHTING</t>
  </si>
  <si>
    <t>ALGEMENE GRONDSLAGEN</t>
  </si>
  <si>
    <t xml:space="preserve"> In de balans en de staat van baten en lasten zijn referenties opgenomen. Met deze referenties wordt verwezen naar de toelichting.</t>
  </si>
  <si>
    <t>GRONDSLAGEN VOOR DE WAARDERING VAN ACTIVA EN PASSIVA</t>
  </si>
  <si>
    <t>Vergelijking met voorgaand jaar</t>
  </si>
  <si>
    <t>De gehanteerde grondslagen van waardering en van resultaatbepaling zijn ongewijzigd gebleven ten opzichte van het voorgaande jaar, met uitzondering van de toegepaste stelselwijzigingen zoals opgenomen in de desbetreffende paragrafen.</t>
  </si>
  <si>
    <t>Stelsel- en schattingswijzigingen</t>
  </si>
  <si>
    <t>Bestemmingsfondsen</t>
  </si>
  <si>
    <t>GRONDSLAGEN VOOR DE STAAT VAN BATEN EN LASTEN</t>
  </si>
  <si>
    <t>Het saldo wordt bepaald als het verschil tussen de baten en lasten over het jaar. Baten en lasten worden toegerekend aan de periode waarop ze betrekking hebben. Deze toerekening volgt een bestendige gedragslijn. Dit houdt in dat bij de lasten rekening wordt gehouden met de aan een periode toe te rekenen bedragen die in een andere periode zijn of worden ontvangen dan wel betaald.</t>
  </si>
  <si>
    <t>Baten uit nalatenschappen worden verantwoord in het jaar waarin de omvang betrouwbaar kan worden vastgesteld. Voorlopige betalingen in de vorm van voorschotten worden in het jaar van ontvangst verantwoord als bate. Verkrijgingen belast met vruchtgebruik worden alleen in de toelichting vermeld.</t>
  </si>
  <si>
    <t>De lasten worden bepaald op historische basis en toegerekend aan het verslagjaar waarop zij betrekking hebben.</t>
  </si>
  <si>
    <t>Er hebben geen gebeurtenissen na balansdatum plaatsgevonden die hier dienen te worden vermeld.</t>
  </si>
  <si>
    <t>(na resultaatsbestemming)</t>
  </si>
  <si>
    <t xml:space="preserve">De bestemmingsfondsen bestaan uit geoormerkte baten die nog niet volledig aan de geoormerkte doelstelling zijn besteed (waaronder fondsen op naam). </t>
  </si>
  <si>
    <t>Besteed aan doelstellingen</t>
  </si>
  <si>
    <t>- overige bestedingen aan doelstellingen</t>
  </si>
  <si>
    <t>- doelbestedingsratio (totaal doelbesteding / totaal baten)</t>
  </si>
  <si>
    <t>- doelbestedingsratio (totaal doelbesteding /totaal lasten)</t>
  </si>
  <si>
    <t>Het resultaat is verdeeld conform de resultaatbestemming die onder de staat van baten en lasten is opgenomen. In de statuten is geen resultaatbestemming bepaald. Het bestuur keurt de resultaatbestemming goed door het vaststellen van de jaarrekening waarin de resultaatbestemming is opgenomen.</t>
  </si>
  <si>
    <t>Statutaire regeling inzake de resultaatbestemming / bestemming van het saldo van baten en lasten</t>
  </si>
  <si>
    <t xml:space="preserve">besteding vanuit baten boekjaar </t>
  </si>
  <si>
    <t>Algemene toelichting</t>
  </si>
  <si>
    <t>Grondslagen voor de waardering van activa en passiva</t>
  </si>
  <si>
    <t>Grondslagen voor de staat van baten en lasten</t>
  </si>
  <si>
    <t>Wanneer door derden aan een deel van de middelen een specifieke besteding is gegeven wordt dit deel aangemerkt te worden als ‘bestemmingsfonds’. In dit geval heeft niet  het bestuur van de stichting, maar de gever een bestemming aan de middelen gegeven.</t>
  </si>
  <si>
    <t>Totaal reserves en fondsen</t>
  </si>
  <si>
    <t>Banksaldo</t>
  </si>
  <si>
    <t>Kassaldo</t>
  </si>
  <si>
    <t>Saldo spaarrekeningen</t>
  </si>
  <si>
    <t>De liquide middelen staan ter vrije beschikking aan de stichting.</t>
  </si>
  <si>
    <t>Overige kosten eigen fondswerving</t>
  </si>
  <si>
    <t>Folders en banieren</t>
  </si>
  <si>
    <t>Website en hostingkosten</t>
  </si>
  <si>
    <t>Kosten mailing akties</t>
  </si>
  <si>
    <t>Kosten administratie</t>
  </si>
  <si>
    <t>Reiskosten bestuur</t>
  </si>
  <si>
    <t>Overige kosten beheeer en administratie</t>
  </si>
  <si>
    <t>Contributies, o.a. Partin</t>
  </si>
  <si>
    <t>Totaal liquide middelen</t>
  </si>
  <si>
    <t>Balans per 31 december</t>
  </si>
  <si>
    <t>Staat van baten en lasten</t>
  </si>
  <si>
    <t>boekjaar:</t>
  </si>
  <si>
    <t>eindigend op:</t>
  </si>
  <si>
    <t>Projecten in dit jaar:</t>
  </si>
  <si>
    <t>omschrijving project A</t>
  </si>
  <si>
    <t>omschrijving project B</t>
  </si>
  <si>
    <t>omschrijving project C</t>
  </si>
  <si>
    <t>Bestemmingsfonds project:</t>
  </si>
  <si>
    <t>toename bestemmingsfondsen (specifieke donaties) project:</t>
  </si>
  <si>
    <t xml:space="preserve">afname bestemmingsfondsen (betaald aan project dit jr) project: </t>
  </si>
  <si>
    <t>besteding vanuit bestemmingsfonds inclusief specifieke giften dit jaar</t>
  </si>
  <si>
    <t>Adres van de stichting:</t>
  </si>
  <si>
    <t>RSIN nummer:</t>
  </si>
  <si>
    <t>KvK nummer:</t>
  </si>
  <si>
    <t>Bestuursleden:</t>
  </si>
  <si>
    <t>website:</t>
  </si>
  <si>
    <t>(1) Besteed aan doelstellingen</t>
  </si>
  <si>
    <t>(3) Kosten beheer en administratie</t>
  </si>
  <si>
    <t>Activiteiten en vestigingsadres</t>
  </si>
  <si>
    <t xml:space="preserve">Er is geen opdracht verstrekt aan een accountant tot controle van de jaarrekening, daarom ontbreekt een controleverklaring van de onafhankelijke accountant. </t>
  </si>
  <si>
    <t>Gedurende dit boekjaar hebben zich geen stelsel- of schattingswijzigingen voorgedaan.</t>
  </si>
  <si>
    <t>Liquide middelen worden gewaardeerd tegen nominale waarde.</t>
  </si>
  <si>
    <t>De jaarrekening is opgesteld in overeenstemming met de richtlijn voor fondsenwervende instellingen zoals die door de Raad voor de Jaarverslaggeving is gepubliceerd (richtlijn 650). In dit boekjaar hebben geen aanpassingen plaatsgevonden.</t>
  </si>
  <si>
    <t>datum goedkeuring jaarrekening:</t>
  </si>
  <si>
    <t>subsidies van overheden</t>
  </si>
  <si>
    <t>gedeelte van de giften dit jaar met specifiek doel</t>
  </si>
  <si>
    <t>Som van de lasten</t>
  </si>
  <si>
    <t>Wervingskosten</t>
  </si>
  <si>
    <t>Saldo voor financiële baten en lasten</t>
  </si>
  <si>
    <t>Saldo financiële baten en lasten</t>
  </si>
  <si>
    <t>collecten</t>
  </si>
  <si>
    <t>nalatenschappen</t>
  </si>
  <si>
    <t>contributies</t>
  </si>
  <si>
    <t>donaties en giften</t>
  </si>
  <si>
    <t>eigen loterijen en prijsvragen</t>
  </si>
  <si>
    <t>overige baten van particulieren</t>
  </si>
  <si>
    <t>totaal baten van particulieren</t>
  </si>
  <si>
    <t>baten van bedrijven</t>
  </si>
  <si>
    <t>baten van loterijorganisaties</t>
  </si>
  <si>
    <t>(2) Kosten werving</t>
  </si>
  <si>
    <t>(4) Financiële baten en lasten</t>
  </si>
  <si>
    <t>Rentebaten</t>
  </si>
  <si>
    <t>dividend</t>
  </si>
  <si>
    <t>koerswinsten</t>
  </si>
  <si>
    <t>Rentelasten (negatief bedrag invullen)</t>
  </si>
  <si>
    <t>kosten beleggingen (negatief bedrag invullen)</t>
  </si>
  <si>
    <t>Overige reserves</t>
  </si>
  <si>
    <t>ontvangen van andere organisaties zonder winststreven</t>
  </si>
  <si>
    <t>Som van de baten</t>
  </si>
  <si>
    <t>Effecten (aandelen, obligaties)</t>
  </si>
  <si>
    <t>Effecten</t>
  </si>
  <si>
    <t>Effecten worden gewaardeerd tegen de actuele waarde per balansdatum.</t>
  </si>
  <si>
    <t>Alle opbrengsten worden voor het brutobedrag onder de baten opgenomen. Alleen voor handelswaar wordt de brutowinst verantwoord (opbrengst minus inkoopprijs).</t>
  </si>
  <si>
    <t>Deze jaarrekening is door het bestuur van de stichting vastgesteld en goedgekeurd in haar vergadering op:</t>
  </si>
  <si>
    <t>baten als tegenprestatie voor de levering van producten (gerealiseerde brutowinst op handelswaar)</t>
  </si>
  <si>
    <t>- Structurele en noodhulp</t>
  </si>
  <si>
    <t>- Aankoop en beheer</t>
  </si>
  <si>
    <t>- Voorlichting, educatie, bewustwording</t>
  </si>
  <si>
    <t>- Recreatie, ontspanning, vakanties</t>
  </si>
  <si>
    <t>- Wetenschappelijke onderzoek</t>
  </si>
  <si>
    <t>- Innovatie en pleitbezorging</t>
  </si>
  <si>
    <t>- Preventie en voorlichting</t>
  </si>
  <si>
    <t>- Individuele hulpverlening</t>
  </si>
  <si>
    <t>- Evangelisatie, zending</t>
  </si>
  <si>
    <t>- Opleidingen en cursussen</t>
  </si>
  <si>
    <t>- Patiënten- en belangenbehartiging</t>
  </si>
  <si>
    <t>- Overig</t>
  </si>
  <si>
    <t>Bijlage 1: classificatie van projecten naar CBF norm</t>
  </si>
  <si>
    <t>Lijst met CBF normen:</t>
  </si>
  <si>
    <t>origineel regelnummer zoals in handleiding</t>
  </si>
  <si>
    <t>toe-/afname overige reserves</t>
  </si>
  <si>
    <t>Overige baten (exclusief ontvangen rente)</t>
  </si>
  <si>
    <t>Het bedrag van de overige reserves laat zien het verschil tussen de bezittingen en de schulden. Dit bedrag is vrij beschikbaar voor het bestuur maar moet uiteindelijk aan de doelstelling worden besteed.</t>
  </si>
  <si>
    <t>De bestuursleden ontvangen geen bezoldiging voor hun werkzaamheden. Wel vindt vergoeding plaats voor gemaakte kosten. Veelal worden deze kosten niet gedeclareerd of geschonken als gift. De kosten gemaakt voor projectbezoeken zijn verantwoord onder de doelbestedingen (bestuursreizen naar projecten). De stichting heeft geen werknemers in dienst.</t>
  </si>
  <si>
    <t>Stichting ter ondersteuning van Pefo Uganda</t>
  </si>
  <si>
    <t>Utrecht</t>
  </si>
  <si>
    <t>Rubicondreef 7</t>
  </si>
  <si>
    <t>3561 JA Utrecht</t>
  </si>
  <si>
    <t>Onderwijs</t>
  </si>
  <si>
    <t>Adopteer een geit</t>
  </si>
  <si>
    <t>Huizenbouw oma's</t>
  </si>
  <si>
    <t>https://pefo-nl.blogspot.nl/</t>
  </si>
  <si>
    <t>Van der Hoeven, A.D. voorzitter</t>
  </si>
  <si>
    <t>Bos-de Wolf, A., secretaris</t>
  </si>
  <si>
    <t>Van der Kooi, H.G., lid</t>
  </si>
  <si>
    <t>Van den Hoven, R.F.M., lid</t>
  </si>
  <si>
    <t>De stichting heeft tot doel: a. het financieel ondersteunen van projecten, welke door het Phoebe Onderwijsfonds voor Aids wezen en hulpbehoevende kinderen in Uganda (PEFO) worden georganiseerd; b. het verrichten van alle verdere handelingen, die met het vorenstaande in de ruimste zin verband houden of daartoe bevorderlijk kunnen zijn.
De stichting is erkend als ANBI (algemeen nut beogende instelling - en is ingeschreven in de Kamer van Koophandel. Het jaarverslag wordt gepubliceerd op de website van de stichting.</t>
  </si>
  <si>
    <t>De activiteiten van Grannies2Grannies Friesland ondergebracht bij Pefo. Deze waren goed voor een groot deel van de baten en lasten. De inkomsten en uitgaven voor Onderwijs waren vergelijkbaar met voorgaande jaren. Voor Adopteer een geit lagen de inkomsten stabiel, er waren geen uitgaven gedaan aan de doelstelling, dat gaat wel gebeuren in 2018.</t>
  </si>
  <si>
    <t>Er is een bedrag opzij gezet voor Overige reserves. Hieruit zijn in 2017 de kosten voor beheer, werving en administratie betaald.</t>
  </si>
  <si>
    <t>De bestemmingsfondsen voor Onderwijs, Adopteer een Geit en Huizenbouw voor Oma's zullen in de komende jaren worden besteed.</t>
  </si>
  <si>
    <t>Bos, E.H., penningmeester. Bakker, R., 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</si>
</sst>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 #,##0.00_ ;_ * \-#,##0.00_ ;_ * &quot;-&quot;??_ ;_ @_ "/>
    <numFmt numFmtId="164" formatCode="d/mm/yy;@"/>
    <numFmt numFmtId="165" formatCode="_-* #,##0_-;_-* #,##0\-;_-* &quot;-&quot;??_-;_-@_-"/>
    <numFmt numFmtId="166" formatCode="0;[Red]0"/>
    <numFmt numFmtId="167" formatCode="0.0%"/>
    <numFmt numFmtId="168" formatCode="_-* #,##0.00_-;_-* #,##0.00\-;_-* &quot;-&quot;??_-;_-@_-"/>
    <numFmt numFmtId="169" formatCode="[$€]\ #,##0.00_-;[$€]\ #,##0.00\-"/>
    <numFmt numFmtId="170" formatCode="&quot;fl&quot;\ #,##0_-;&quot;fl&quot;\ #,##0\-"/>
  </numFmts>
  <fonts count="29" x14ac:knownFonts="1">
    <font>
      <sz val="11"/>
      <color theme="1"/>
      <name val="Calibri"/>
      <family val="2"/>
      <scheme val="minor"/>
    </font>
    <font>
      <sz val="11"/>
      <color theme="1"/>
      <name val="Calibri"/>
      <family val="2"/>
      <scheme val="minor"/>
    </font>
    <font>
      <b/>
      <sz val="12"/>
      <name val="Arial"/>
      <family val="2"/>
    </font>
    <font>
      <sz val="10"/>
      <name val="Arial"/>
      <family val="2"/>
    </font>
    <font>
      <b/>
      <sz val="18"/>
      <name val="Arial"/>
      <family val="2"/>
    </font>
    <font>
      <b/>
      <sz val="10"/>
      <name val="Georgia"/>
      <family val="1"/>
    </font>
    <font>
      <sz val="10"/>
      <color theme="1"/>
      <name val="Georgia"/>
      <family val="1"/>
    </font>
    <font>
      <sz val="11"/>
      <color theme="1"/>
      <name val="Georgia"/>
      <family val="1"/>
    </font>
    <font>
      <sz val="10"/>
      <name val="Georgia"/>
      <family val="1"/>
    </font>
    <font>
      <b/>
      <i/>
      <sz val="10"/>
      <name val="Georgia"/>
      <family val="1"/>
    </font>
    <font>
      <b/>
      <sz val="12"/>
      <name val="Georgia"/>
      <family val="1"/>
    </font>
    <font>
      <b/>
      <sz val="10"/>
      <color theme="1"/>
      <name val="Georgia"/>
      <family val="1"/>
    </font>
    <font>
      <sz val="10"/>
      <color rgb="FF000000"/>
      <name val="Georgia"/>
      <family val="1"/>
    </font>
    <font>
      <i/>
      <sz val="10"/>
      <name val="Georgia"/>
      <family val="1"/>
    </font>
    <font>
      <i/>
      <sz val="10"/>
      <color theme="1"/>
      <name val="Georgia"/>
      <family val="1"/>
    </font>
    <font>
      <sz val="20"/>
      <name val="Georgia"/>
      <family val="1"/>
    </font>
    <font>
      <b/>
      <sz val="11"/>
      <color theme="1"/>
      <name val="Georgia"/>
      <family val="1"/>
    </font>
    <font>
      <sz val="8"/>
      <name val="Georgia"/>
      <family val="1"/>
    </font>
    <font>
      <sz val="8"/>
      <color theme="1"/>
      <name val="Georgia"/>
      <family val="1"/>
    </font>
    <font>
      <b/>
      <i/>
      <sz val="40"/>
      <name val="Georgia"/>
      <family val="1"/>
    </font>
    <font>
      <sz val="40"/>
      <name val="Georgia"/>
      <family val="1"/>
    </font>
    <font>
      <sz val="40"/>
      <color theme="1"/>
      <name val="Georgia"/>
      <family val="1"/>
    </font>
    <font>
      <i/>
      <sz val="11"/>
      <color theme="1"/>
      <name val="Calibri"/>
      <family val="2"/>
      <scheme val="minor"/>
    </font>
    <font>
      <sz val="18"/>
      <name val="Georgia"/>
      <family val="1"/>
    </font>
    <font>
      <sz val="10"/>
      <color theme="1"/>
      <name val="Trebuchet MS"/>
      <family val="2"/>
    </font>
    <font>
      <sz val="10"/>
      <color theme="5"/>
      <name val="Georgia"/>
      <family val="1"/>
    </font>
    <font>
      <sz val="11"/>
      <color theme="0" tint="-0.24994659260841701"/>
      <name val="Georgia"/>
      <family val="1"/>
    </font>
    <font>
      <sz val="10"/>
      <color theme="0" tint="-0.24994659260841701"/>
      <name val="Georgia"/>
      <family val="1"/>
    </font>
    <font>
      <sz val="26"/>
      <name val="Georgia"/>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17">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0" fontId="3" fillId="0" borderId="0" applyNumberFormat="0" applyFont="0" applyBorder="0" applyAlignment="0"/>
    <xf numFmtId="0" fontId="3" fillId="0" borderId="0" applyFont="0" applyFill="0" applyBorder="0" applyAlignment="0" applyProtection="0"/>
    <xf numFmtId="169" fontId="3" fillId="0" borderId="0" applyFont="0" applyFill="0" applyBorder="0" applyAlignment="0" applyProtection="0">
      <alignment vertical="top"/>
    </xf>
    <xf numFmtId="3" fontId="3" fillId="0" borderId="0" applyFon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170" fontId="3" fillId="0" borderId="0" applyFont="0" applyFill="0" applyBorder="0" applyAlignment="0" applyProtection="0"/>
    <xf numFmtId="2"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5" fillId="0" borderId="0" xfId="0" applyFont="1"/>
    <xf numFmtId="0" fontId="5" fillId="0" borderId="0" xfId="0" applyFont="1" applyAlignment="1">
      <alignment horizontal="center"/>
    </xf>
    <xf numFmtId="0" fontId="6" fillId="0" borderId="0" xfId="0" applyFont="1"/>
    <xf numFmtId="1" fontId="6" fillId="0" borderId="0" xfId="0" applyNumberFormat="1" applyFont="1"/>
    <xf numFmtId="0" fontId="7" fillId="0" borderId="0" xfId="0" applyFont="1"/>
    <xf numFmtId="0" fontId="6" fillId="0" borderId="0" xfId="0" applyFont="1" applyAlignment="1">
      <alignment horizontal="center"/>
    </xf>
    <xf numFmtId="14" fontId="5" fillId="0" borderId="0" xfId="0" applyNumberFormat="1" applyFont="1"/>
    <xf numFmtId="164" fontId="5" fillId="0" borderId="0" xfId="0" applyNumberFormat="1" applyFont="1"/>
    <xf numFmtId="0" fontId="8" fillId="0" borderId="0" xfId="0" applyFont="1"/>
    <xf numFmtId="0" fontId="8" fillId="0" borderId="0" xfId="0" applyFont="1" applyAlignment="1">
      <alignment horizontal="center"/>
    </xf>
    <xf numFmtId="0" fontId="10" fillId="0" borderId="0" xfId="0" applyFont="1"/>
    <xf numFmtId="1" fontId="11" fillId="0" borderId="0" xfId="0" applyNumberFormat="1" applyFont="1" applyAlignment="1">
      <alignment horizontal="right"/>
    </xf>
    <xf numFmtId="0" fontId="11" fillId="0" borderId="0" xfId="0" applyFont="1"/>
    <xf numFmtId="1" fontId="8" fillId="0" borderId="0" xfId="0" applyNumberFormat="1" applyFont="1"/>
    <xf numFmtId="3" fontId="9" fillId="0" borderId="0" xfId="0" applyNumberFormat="1" applyFont="1" applyFill="1" applyBorder="1" applyAlignment="1">
      <alignment horizontal="left" vertical="center"/>
    </xf>
    <xf numFmtId="3" fontId="9" fillId="0" borderId="0" xfId="0" applyNumberFormat="1" applyFont="1" applyFill="1" applyBorder="1" applyAlignment="1">
      <alignment horizontal="center" vertical="center"/>
    </xf>
    <xf numFmtId="3" fontId="8" fillId="0" borderId="0" xfId="0" applyNumberFormat="1" applyFont="1" applyFill="1" applyBorder="1" applyAlignment="1">
      <alignment vertical="center"/>
    </xf>
    <xf numFmtId="3" fontId="8" fillId="0" borderId="0" xfId="0" applyNumberFormat="1" applyFont="1" applyFill="1" applyBorder="1" applyAlignment="1">
      <alignment horizontal="right" vertical="center"/>
    </xf>
    <xf numFmtId="0" fontId="11" fillId="0" borderId="1" xfId="0" applyFont="1" applyBorder="1" applyAlignment="1">
      <alignment horizontal="center"/>
    </xf>
    <xf numFmtId="14" fontId="5" fillId="0" borderId="1" xfId="0" applyNumberFormat="1" applyFont="1" applyBorder="1"/>
    <xf numFmtId="165" fontId="8" fillId="0" borderId="0" xfId="3" applyNumberFormat="1" applyFont="1" applyFill="1" applyAlignment="1">
      <alignment horizontal="right"/>
    </xf>
    <xf numFmtId="165" fontId="6" fillId="0" borderId="0" xfId="3" applyNumberFormat="1" applyFont="1"/>
    <xf numFmtId="165" fontId="12" fillId="0" borderId="0" xfId="3" applyNumberFormat="1" applyFont="1" applyFill="1" applyBorder="1"/>
    <xf numFmtId="165" fontId="5" fillId="0" borderId="0" xfId="3" applyNumberFormat="1" applyFont="1" applyAlignment="1">
      <alignment horizontal="right"/>
    </xf>
    <xf numFmtId="166" fontId="5" fillId="0" borderId="1" xfId="3" applyNumberFormat="1" applyFont="1" applyBorder="1" applyAlignment="1">
      <alignment horizontal="right"/>
    </xf>
    <xf numFmtId="0" fontId="14" fillId="0" borderId="0" xfId="0" applyFont="1" applyAlignment="1">
      <alignment vertical="center" wrapText="1"/>
    </xf>
    <xf numFmtId="165" fontId="6" fillId="0" borderId="0" xfId="3" applyNumberFormat="1" applyFont="1" applyFill="1" applyBorder="1"/>
    <xf numFmtId="165" fontId="6" fillId="0" borderId="0" xfId="3" applyNumberFormat="1" applyFont="1" applyFill="1"/>
    <xf numFmtId="1" fontId="6" fillId="0" borderId="0" xfId="0" applyNumberFormat="1" applyFont="1" applyFill="1"/>
    <xf numFmtId="0" fontId="8" fillId="0" borderId="0" xfId="0" quotePrefix="1" applyFont="1"/>
    <xf numFmtId="0" fontId="8" fillId="0" borderId="0" xfId="0" quotePrefix="1" applyFont="1" applyAlignment="1">
      <alignment horizontal="center"/>
    </xf>
    <xf numFmtId="167" fontId="6" fillId="0" borderId="0" xfId="4" applyNumberFormat="1" applyFont="1" applyFill="1"/>
    <xf numFmtId="3" fontId="5" fillId="0" borderId="0" xfId="0" applyNumberFormat="1" applyFont="1" applyFill="1" applyAlignment="1" applyProtection="1">
      <alignment horizontal="center"/>
      <protection locked="0"/>
    </xf>
    <xf numFmtId="0" fontId="8" fillId="0" borderId="0" xfId="0" applyFont="1" applyBorder="1" applyAlignment="1">
      <alignment vertical="top"/>
    </xf>
    <xf numFmtId="0" fontId="8" fillId="0" borderId="0" xfId="0" applyFont="1" applyFill="1" applyAlignment="1">
      <alignment horizontal="right" vertical="top"/>
    </xf>
    <xf numFmtId="3" fontId="5" fillId="0" borderId="0" xfId="0" applyNumberFormat="1" applyFont="1" applyFill="1" applyAlignment="1" applyProtection="1">
      <protection locked="0"/>
    </xf>
    <xf numFmtId="0" fontId="8" fillId="0" borderId="0" xfId="0" applyFont="1" applyAlignment="1">
      <alignment wrapText="1"/>
    </xf>
    <xf numFmtId="0" fontId="8" fillId="0" borderId="0" xfId="0" applyFont="1" applyAlignment="1">
      <alignment horizontal="center" wrapText="1"/>
    </xf>
    <xf numFmtId="0" fontId="8" fillId="0" borderId="0" xfId="0" applyFont="1" applyFill="1" applyAlignment="1">
      <alignment horizontal="right" wrapText="1"/>
    </xf>
    <xf numFmtId="3" fontId="8" fillId="0" borderId="0" xfId="0" applyNumberFormat="1" applyFont="1" applyFill="1" applyAlignment="1" applyProtection="1">
      <alignment vertical="top"/>
      <protection locked="0"/>
    </xf>
    <xf numFmtId="3" fontId="8" fillId="0" borderId="0" xfId="0" applyNumberFormat="1" applyFont="1" applyFill="1" applyAlignment="1" applyProtection="1">
      <alignment horizontal="center" vertical="top"/>
      <protection locked="0"/>
    </xf>
    <xf numFmtId="3" fontId="8" fillId="0" borderId="0" xfId="0" applyNumberFormat="1" applyFont="1" applyFill="1" applyAlignment="1" applyProtection="1">
      <alignment horizontal="left" vertical="top" wrapText="1"/>
      <protection locked="0"/>
    </xf>
    <xf numFmtId="3" fontId="8" fillId="0" borderId="0" xfId="0" applyNumberFormat="1" applyFont="1" applyFill="1" applyAlignment="1" applyProtection="1">
      <alignment horizontal="center" vertical="top" wrapText="1"/>
      <protection locked="0"/>
    </xf>
    <xf numFmtId="0" fontId="6" fillId="0" borderId="0" xfId="0" applyFont="1" applyAlignment="1">
      <alignment horizontal="left" wrapText="1"/>
    </xf>
    <xf numFmtId="3" fontId="8" fillId="0" borderId="0" xfId="0" applyNumberFormat="1" applyFont="1" applyFill="1" applyAlignment="1" applyProtection="1">
      <alignment horizontal="center" wrapText="1"/>
      <protection locked="0"/>
    </xf>
    <xf numFmtId="0" fontId="6" fillId="0" borderId="0" xfId="0" applyFont="1" applyAlignment="1">
      <alignment wrapText="1"/>
    </xf>
    <xf numFmtId="3" fontId="8" fillId="0" borderId="0" xfId="0" applyNumberFormat="1" applyFont="1" applyFill="1" applyAlignment="1" applyProtection="1">
      <alignment horizontal="left" wrapText="1"/>
      <protection locked="0"/>
    </xf>
    <xf numFmtId="0" fontId="6" fillId="0" borderId="0" xfId="0" applyFont="1" applyFill="1"/>
    <xf numFmtId="0" fontId="5" fillId="0" borderId="0" xfId="0" quotePrefix="1" applyFont="1"/>
    <xf numFmtId="165" fontId="6" fillId="0" borderId="0" xfId="3" applyNumberFormat="1" applyFont="1" applyAlignment="1">
      <alignment horizontal="right"/>
    </xf>
    <xf numFmtId="166" fontId="5" fillId="0" borderId="0" xfId="3" applyNumberFormat="1" applyFont="1" applyAlignment="1">
      <alignment horizontal="right"/>
    </xf>
    <xf numFmtId="0" fontId="8" fillId="0" borderId="0" xfId="0" applyFont="1" applyAlignment="1">
      <alignment vertical="top" wrapText="1"/>
    </xf>
    <xf numFmtId="0" fontId="6" fillId="0" borderId="0" xfId="0" applyFont="1" applyAlignment="1"/>
    <xf numFmtId="1" fontId="5" fillId="0" borderId="0" xfId="0" applyNumberFormat="1" applyFont="1" applyFill="1" applyAlignment="1">
      <alignment horizontal="left" vertical="top"/>
    </xf>
    <xf numFmtId="1" fontId="5" fillId="0" borderId="0" xfId="0" applyNumberFormat="1" applyFont="1" applyFill="1" applyAlignment="1">
      <alignment horizontal="center" vertical="top"/>
    </xf>
    <xf numFmtId="0" fontId="8" fillId="0" borderId="0" xfId="0" applyFont="1" applyFill="1" applyAlignment="1"/>
    <xf numFmtId="0" fontId="8" fillId="0" borderId="0" xfId="0" applyFont="1" applyFill="1" applyAlignment="1">
      <alignment horizontal="center"/>
    </xf>
    <xf numFmtId="0" fontId="8" fillId="0" borderId="0" xfId="0" applyFont="1" applyFill="1" applyBorder="1" applyAlignment="1">
      <alignment horizontal="right"/>
    </xf>
    <xf numFmtId="0" fontId="5" fillId="0" borderId="0" xfId="0" applyFont="1" applyFill="1" applyAlignment="1"/>
    <xf numFmtId="0" fontId="16" fillId="0" borderId="0" xfId="0" applyFont="1"/>
    <xf numFmtId="0" fontId="7" fillId="0" borderId="0" xfId="0" applyFont="1" applyFill="1"/>
    <xf numFmtId="0" fontId="16" fillId="0" borderId="0" xfId="0" applyFont="1" applyFill="1"/>
    <xf numFmtId="165" fontId="8" fillId="0" borderId="0" xfId="1" applyNumberFormat="1" applyFont="1" applyFill="1" applyBorder="1" applyAlignment="1" applyProtection="1">
      <alignment horizontal="right"/>
      <protection locked="0"/>
    </xf>
    <xf numFmtId="165" fontId="6" fillId="0" borderId="3" xfId="3" applyNumberFormat="1" applyFont="1" applyFill="1" applyBorder="1"/>
    <xf numFmtId="0" fontId="7" fillId="0" borderId="0" xfId="0" applyFont="1" applyBorder="1"/>
    <xf numFmtId="0" fontId="7" fillId="0" borderId="0" xfId="0" applyFont="1" applyAlignment="1">
      <alignment vertical="top"/>
    </xf>
    <xf numFmtId="0" fontId="8"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Alignment="1">
      <alignment horizontal="left"/>
    </xf>
    <xf numFmtId="0" fontId="18" fillId="0" borderId="0" xfId="0" applyFont="1"/>
    <xf numFmtId="0" fontId="5" fillId="0" borderId="0" xfId="0" applyFont="1" applyAlignment="1">
      <alignment horizontal="left"/>
    </xf>
    <xf numFmtId="0" fontId="15" fillId="0" borderId="0" xfId="0" applyFont="1" applyFill="1" applyAlignment="1">
      <alignment horizontal="center"/>
    </xf>
    <xf numFmtId="0" fontId="20" fillId="0" borderId="0" xfId="0" applyFont="1"/>
    <xf numFmtId="0" fontId="20" fillId="0" borderId="0" xfId="0" applyFont="1" applyAlignment="1">
      <alignment horizontal="center"/>
    </xf>
    <xf numFmtId="1" fontId="21" fillId="0" borderId="0" xfId="0" applyNumberFormat="1" applyFont="1"/>
    <xf numFmtId="0" fontId="21" fillId="0" borderId="0" xfId="0" applyFont="1"/>
    <xf numFmtId="0" fontId="20" fillId="0" borderId="0" xfId="0" applyFont="1" applyFill="1" applyAlignment="1">
      <alignment horizontal="center"/>
    </xf>
    <xf numFmtId="0" fontId="8" fillId="0" borderId="0" xfId="0" applyFont="1" applyAlignment="1">
      <alignment horizontal="left"/>
    </xf>
    <xf numFmtId="0" fontId="6" fillId="0" borderId="0" xfId="0" applyFont="1" applyFill="1" applyAlignment="1">
      <alignment horizontal="right"/>
    </xf>
    <xf numFmtId="168" fontId="8" fillId="0" borderId="0" xfId="1" applyNumberFormat="1" applyFont="1" applyFill="1" applyBorder="1" applyAlignment="1" applyProtection="1">
      <protection locked="0"/>
    </xf>
    <xf numFmtId="168" fontId="8" fillId="0" borderId="0" xfId="1" applyNumberFormat="1" applyFont="1" applyFill="1" applyBorder="1" applyAlignment="1" applyProtection="1">
      <alignment horizontal="left" vertical="top" wrapText="1"/>
      <protection locked="0"/>
    </xf>
    <xf numFmtId="0" fontId="8" fillId="0" borderId="0" xfId="0" applyFont="1" applyAlignment="1">
      <alignment horizontal="left"/>
    </xf>
    <xf numFmtId="0" fontId="6" fillId="0" borderId="0" xfId="0" applyFont="1" applyFill="1" applyAlignment="1">
      <alignment horizontal="right"/>
    </xf>
    <xf numFmtId="14" fontId="6" fillId="0" borderId="0" xfId="0" applyNumberFormat="1" applyFont="1" applyFill="1" applyAlignment="1">
      <alignment horizontal="right"/>
    </xf>
    <xf numFmtId="0" fontId="0" fillId="0" borderId="0" xfId="0" applyAlignment="1">
      <alignment horizontal="left"/>
    </xf>
    <xf numFmtId="3" fontId="8" fillId="0" borderId="0" xfId="0" applyNumberFormat="1"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xf>
    <xf numFmtId="14" fontId="5" fillId="0" borderId="0" xfId="0" applyNumberFormat="1" applyFont="1" applyFill="1" applyBorder="1"/>
    <xf numFmtId="43" fontId="8" fillId="0" borderId="0" xfId="1" applyFont="1" applyAlignment="1">
      <alignment horizontal="left"/>
    </xf>
    <xf numFmtId="43" fontId="8" fillId="0" borderId="0" xfId="1" applyFont="1"/>
    <xf numFmtId="0" fontId="8" fillId="3" borderId="0" xfId="0" applyFont="1" applyFill="1" applyAlignment="1">
      <alignment horizontal="left"/>
    </xf>
    <xf numFmtId="0" fontId="0" fillId="3" borderId="0" xfId="0" applyFill="1" applyAlignment="1">
      <alignment horizontal="left"/>
    </xf>
    <xf numFmtId="1" fontId="6" fillId="3" borderId="0" xfId="0" applyNumberFormat="1" applyFont="1" applyFill="1"/>
    <xf numFmtId="0" fontId="7" fillId="3" borderId="0" xfId="0" applyFont="1" applyFill="1"/>
    <xf numFmtId="0" fontId="20" fillId="0" borderId="0" xfId="0" applyFont="1" applyAlignment="1">
      <alignment horizontal="right"/>
    </xf>
    <xf numFmtId="0" fontId="8" fillId="0" borderId="0" xfId="0" applyFont="1" applyAlignment="1">
      <alignment horizontal="left"/>
    </xf>
    <xf numFmtId="0" fontId="5" fillId="0" borderId="0" xfId="0" applyFont="1" applyAlignment="1">
      <alignment horizontal="left"/>
    </xf>
    <xf numFmtId="3" fontId="6" fillId="2" borderId="0" xfId="0" applyNumberFormat="1" applyFont="1" applyFill="1" applyProtection="1">
      <protection locked="0"/>
    </xf>
    <xf numFmtId="0" fontId="5" fillId="2" borderId="0" xfId="0" applyFont="1" applyFill="1" applyProtection="1">
      <protection locked="0"/>
    </xf>
    <xf numFmtId="0" fontId="8" fillId="0" borderId="0" xfId="0" applyFont="1" applyAlignment="1">
      <alignment horizontal="left"/>
    </xf>
    <xf numFmtId="3" fontId="8" fillId="0" borderId="0" xfId="0" applyNumberFormat="1" applyFont="1" applyFill="1" applyAlignment="1" applyProtection="1">
      <alignment horizontal="left" vertical="top" wrapText="1"/>
      <protection locked="0"/>
    </xf>
    <xf numFmtId="3" fontId="6" fillId="2" borderId="1" xfId="0" applyNumberFormat="1" applyFont="1" applyFill="1" applyBorder="1" applyProtection="1">
      <protection locked="0"/>
    </xf>
    <xf numFmtId="0" fontId="6" fillId="0" borderId="0" xfId="0" applyFont="1" applyAlignment="1">
      <alignment horizontal="left"/>
    </xf>
    <xf numFmtId="3" fontId="12" fillId="0" borderId="0" xfId="3" applyNumberFormat="1" applyFont="1" applyFill="1" applyBorder="1"/>
    <xf numFmtId="3" fontId="7" fillId="0" borderId="0" xfId="0" applyNumberFormat="1" applyFont="1"/>
    <xf numFmtId="3" fontId="7" fillId="2" borderId="0" xfId="0" applyNumberFormat="1" applyFont="1" applyFill="1" applyProtection="1">
      <protection locked="0"/>
    </xf>
    <xf numFmtId="3" fontId="7" fillId="2" borderId="1" xfId="0" applyNumberFormat="1" applyFont="1" applyFill="1" applyBorder="1" applyProtection="1">
      <protection locked="0"/>
    </xf>
    <xf numFmtId="3" fontId="6" fillId="0" borderId="3" xfId="3" applyNumberFormat="1" applyFont="1" applyBorder="1"/>
    <xf numFmtId="3" fontId="6" fillId="0" borderId="0" xfId="3" applyNumberFormat="1" applyFont="1" applyFill="1" applyBorder="1"/>
    <xf numFmtId="3" fontId="6" fillId="0" borderId="0" xfId="3" applyNumberFormat="1" applyFont="1" applyFill="1"/>
    <xf numFmtId="3" fontId="6" fillId="0" borderId="0" xfId="0" applyNumberFormat="1" applyFont="1"/>
    <xf numFmtId="3" fontId="12" fillId="0" borderId="0" xfId="0" applyNumberFormat="1" applyFont="1" applyFill="1" applyBorder="1"/>
    <xf numFmtId="3" fontId="8" fillId="0" borderId="0" xfId="1" applyNumberFormat="1" applyFont="1" applyFill="1" applyBorder="1" applyAlignment="1" applyProtection="1">
      <alignment horizontal="right"/>
    </xf>
    <xf numFmtId="3" fontId="6" fillId="0" borderId="0" xfId="3" applyNumberFormat="1" applyFont="1" applyProtection="1"/>
    <xf numFmtId="3" fontId="12" fillId="0" borderId="0" xfId="3" applyNumberFormat="1" applyFont="1" applyFill="1" applyBorder="1" applyProtection="1"/>
    <xf numFmtId="3" fontId="6" fillId="0" borderId="2" xfId="3" applyNumberFormat="1" applyFont="1" applyBorder="1" applyProtection="1"/>
    <xf numFmtId="0" fontId="8" fillId="0" borderId="0" xfId="0" applyFont="1" applyAlignment="1" applyProtection="1">
      <alignment horizontal="left"/>
    </xf>
    <xf numFmtId="0" fontId="8" fillId="0" borderId="0" xfId="0" applyFont="1" applyAlignment="1" applyProtection="1">
      <alignment horizontal="center"/>
    </xf>
    <xf numFmtId="1" fontId="6" fillId="0" borderId="0" xfId="0" applyNumberFormat="1" applyFont="1" applyProtection="1"/>
    <xf numFmtId="3" fontId="8" fillId="0" borderId="1" xfId="1" applyNumberFormat="1" applyFont="1" applyFill="1" applyBorder="1" applyAlignment="1" applyProtection="1">
      <alignment horizontal="right"/>
    </xf>
    <xf numFmtId="0" fontId="7" fillId="0" borderId="0" xfId="0" applyFont="1" applyProtection="1"/>
    <xf numFmtId="3" fontId="6" fillId="0" borderId="0" xfId="3" applyNumberFormat="1" applyFont="1" applyBorder="1" applyProtection="1"/>
    <xf numFmtId="0" fontId="6" fillId="0" borderId="0" xfId="0" applyFont="1" applyProtection="1"/>
    <xf numFmtId="0" fontId="6" fillId="0" borderId="0" xfId="0" applyFont="1" applyAlignment="1" applyProtection="1">
      <alignment horizontal="center"/>
    </xf>
    <xf numFmtId="0" fontId="5" fillId="0" borderId="0" xfId="0" applyFont="1" applyAlignment="1" applyProtection="1">
      <alignment horizontal="left"/>
    </xf>
    <xf numFmtId="0" fontId="5" fillId="0" borderId="0" xfId="0" applyFont="1" applyAlignment="1" applyProtection="1">
      <alignment horizontal="center"/>
    </xf>
    <xf numFmtId="165" fontId="5" fillId="0" borderId="0" xfId="3" applyNumberFormat="1" applyFont="1" applyAlignment="1" applyProtection="1">
      <alignment horizontal="right"/>
    </xf>
    <xf numFmtId="166" fontId="5" fillId="0" borderId="1" xfId="3" applyNumberFormat="1" applyFont="1" applyBorder="1" applyAlignment="1" applyProtection="1">
      <alignment horizontal="right"/>
    </xf>
    <xf numFmtId="43" fontId="8" fillId="0" borderId="0" xfId="1" applyFont="1" applyAlignment="1" applyProtection="1">
      <alignment horizontal="left"/>
    </xf>
    <xf numFmtId="165" fontId="8" fillId="0" borderId="0" xfId="3" applyNumberFormat="1" applyFont="1" applyFill="1" applyAlignment="1" applyProtection="1">
      <alignment horizontal="right"/>
    </xf>
    <xf numFmtId="3" fontId="6" fillId="0" borderId="3" xfId="3" applyNumberFormat="1" applyFont="1" applyFill="1" applyBorder="1" applyProtection="1"/>
    <xf numFmtId="3" fontId="5" fillId="0" borderId="3" xfId="3" applyNumberFormat="1" applyFont="1" applyBorder="1" applyProtection="1"/>
    <xf numFmtId="3" fontId="5" fillId="0" borderId="0" xfId="3" applyNumberFormat="1" applyFont="1" applyBorder="1" applyProtection="1"/>
    <xf numFmtId="3" fontId="5" fillId="0" borderId="2" xfId="3" applyNumberFormat="1" applyFont="1" applyFill="1" applyBorder="1" applyProtection="1"/>
    <xf numFmtId="3" fontId="6" fillId="0" borderId="0" xfId="3" applyNumberFormat="1" applyFont="1" applyFill="1" applyProtection="1"/>
    <xf numFmtId="3" fontId="12" fillId="0" borderId="0" xfId="0" applyNumberFormat="1" applyFont="1" applyFill="1" applyBorder="1" applyProtection="1"/>
    <xf numFmtId="165" fontId="6" fillId="0" borderId="0" xfId="3" applyNumberFormat="1" applyFont="1" applyFill="1" applyProtection="1"/>
    <xf numFmtId="165" fontId="12" fillId="0" borderId="0" xfId="3" applyNumberFormat="1" applyFont="1" applyFill="1" applyBorder="1" applyProtection="1"/>
    <xf numFmtId="165" fontId="8" fillId="0" borderId="0" xfId="1" applyNumberFormat="1" applyFont="1" applyFill="1" applyBorder="1" applyAlignment="1" applyProtection="1">
      <alignment horizontal="right"/>
    </xf>
    <xf numFmtId="165" fontId="7" fillId="0" borderId="0" xfId="0" applyNumberFormat="1" applyFont="1" applyFill="1" applyProtection="1"/>
    <xf numFmtId="165" fontId="5" fillId="0" borderId="2" xfId="3" applyNumberFormat="1" applyFont="1" applyFill="1" applyBorder="1" applyProtection="1"/>
    <xf numFmtId="165" fontId="7" fillId="0" borderId="0" xfId="0" applyNumberFormat="1" applyFont="1" applyProtection="1"/>
    <xf numFmtId="167" fontId="6" fillId="0" borderId="0" xfId="16" applyNumberFormat="1" applyFont="1" applyFill="1" applyAlignment="1" applyProtection="1">
      <alignment horizontal="right"/>
    </xf>
    <xf numFmtId="167" fontId="6" fillId="0" borderId="0" xfId="4" applyNumberFormat="1" applyFont="1" applyFill="1" applyAlignment="1" applyProtection="1">
      <alignment horizontal="right"/>
    </xf>
    <xf numFmtId="14" fontId="8" fillId="2" borderId="0" xfId="0" applyNumberFormat="1" applyFont="1" applyFill="1" applyAlignment="1" applyProtection="1">
      <alignment horizontal="left"/>
      <protection locked="0"/>
    </xf>
    <xf numFmtId="1" fontId="8" fillId="0" borderId="0" xfId="0" applyNumberFormat="1" applyFont="1" applyFill="1" applyAlignment="1">
      <alignment horizontal="left" vertical="top"/>
    </xf>
    <xf numFmtId="0" fontId="24" fillId="0" borderId="0" xfId="0" applyFont="1" applyAlignment="1">
      <alignment vertical="center"/>
    </xf>
    <xf numFmtId="3" fontId="6" fillId="0" borderId="3" xfId="3" applyNumberFormat="1" applyFont="1" applyFill="1" applyBorder="1"/>
    <xf numFmtId="14" fontId="7" fillId="0" borderId="0" xfId="0" applyNumberFormat="1" applyFont="1" applyProtection="1"/>
    <xf numFmtId="0" fontId="25" fillId="0" borderId="0" xfId="0" applyFont="1" applyProtection="1"/>
    <xf numFmtId="0" fontId="25" fillId="0" borderId="0" xfId="0" applyFont="1" applyAlignment="1">
      <alignment horizontal="left"/>
    </xf>
    <xf numFmtId="0" fontId="26" fillId="0" borderId="0" xfId="0" applyFont="1"/>
    <xf numFmtId="0" fontId="27" fillId="0" borderId="0" xfId="0" applyFont="1"/>
    <xf numFmtId="0" fontId="6" fillId="0" borderId="0" xfId="0" applyFont="1" applyFill="1" applyAlignment="1" applyProtection="1">
      <alignment horizontal="right"/>
    </xf>
    <xf numFmtId="14" fontId="6" fillId="0" borderId="0" xfId="0" applyNumberFormat="1" applyFont="1" applyFill="1" applyAlignment="1" applyProtection="1">
      <alignment horizontal="right"/>
    </xf>
    <xf numFmtId="1" fontId="6" fillId="0" borderId="0" xfId="0" applyNumberFormat="1" applyFont="1" applyAlignment="1">
      <alignment horizontal="center"/>
    </xf>
    <xf numFmtId="0" fontId="11" fillId="0" borderId="0" xfId="0" applyFont="1" applyAlignment="1">
      <alignment horizontal="left"/>
    </xf>
    <xf numFmtId="0" fontId="10" fillId="0" borderId="0" xfId="0" applyFont="1" applyAlignment="1">
      <alignment horizontal="left"/>
    </xf>
    <xf numFmtId="0" fontId="17" fillId="0" borderId="0" xfId="0" applyFont="1" applyAlignment="1">
      <alignment horizontal="left"/>
    </xf>
    <xf numFmtId="3" fontId="8" fillId="0" borderId="0" xfId="0" applyNumberFormat="1" applyFont="1" applyFill="1" applyAlignment="1" applyProtection="1">
      <alignment horizontal="left" vertical="top" wrapText="1"/>
      <protection locked="0"/>
    </xf>
    <xf numFmtId="3" fontId="9" fillId="0" borderId="1" xfId="0" applyNumberFormat="1" applyFont="1" applyFill="1" applyBorder="1" applyAlignment="1">
      <alignment horizontal="left" vertical="center"/>
    </xf>
    <xf numFmtId="3" fontId="5" fillId="0" borderId="0" xfId="0" applyNumberFormat="1" applyFont="1" applyFill="1" applyAlignment="1" applyProtection="1">
      <alignment horizontal="left" vertical="top"/>
      <protection locked="0"/>
    </xf>
    <xf numFmtId="3" fontId="13" fillId="0" borderId="0" xfId="0" applyNumberFormat="1" applyFont="1" applyFill="1" applyAlignment="1" applyProtection="1">
      <alignment horizontal="left" vertical="top"/>
      <protection locked="0"/>
    </xf>
    <xf numFmtId="0" fontId="8" fillId="0" borderId="0" xfId="0" applyFont="1" applyAlignment="1">
      <alignment horizontal="left"/>
    </xf>
    <xf numFmtId="0" fontId="8" fillId="0" borderId="0" xfId="0" quotePrefix="1" applyFont="1" applyAlignment="1">
      <alignment horizontal="left"/>
    </xf>
    <xf numFmtId="0" fontId="8" fillId="0" borderId="0" xfId="0" applyFont="1" applyAlignment="1" applyProtection="1">
      <alignment horizontal="left"/>
    </xf>
    <xf numFmtId="0" fontId="5" fillId="0" borderId="0" xfId="0" applyFont="1" applyAlignment="1">
      <alignment horizontal="left"/>
    </xf>
    <xf numFmtId="168" fontId="8" fillId="0" borderId="0" xfId="1" applyNumberFormat="1"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168" fontId="8" fillId="0" borderId="0" xfId="1" applyNumberFormat="1" applyFont="1" applyFill="1" applyBorder="1" applyAlignment="1" applyProtection="1">
      <alignment horizontal="left"/>
      <protection locked="0"/>
    </xf>
    <xf numFmtId="43" fontId="9" fillId="0" borderId="0" xfId="1" applyFont="1" applyAlignment="1">
      <alignment horizontal="left"/>
    </xf>
    <xf numFmtId="0" fontId="6" fillId="2" borderId="0" xfId="0" applyFont="1" applyFill="1" applyAlignment="1" applyProtection="1">
      <alignment horizontal="left" vertical="top" wrapText="1"/>
      <protection locked="0"/>
    </xf>
    <xf numFmtId="0" fontId="13" fillId="0" borderId="0" xfId="0" applyFont="1" applyAlignment="1">
      <alignment horizontal="left"/>
    </xf>
    <xf numFmtId="0" fontId="8" fillId="0" borderId="0" xfId="0" applyFont="1" applyBorder="1" applyAlignment="1">
      <alignment horizontal="left" vertical="top" wrapText="1"/>
    </xf>
    <xf numFmtId="0" fontId="8" fillId="0" borderId="0" xfId="0" applyFont="1" applyAlignment="1">
      <alignment horizontal="left" wrapText="1"/>
    </xf>
    <xf numFmtId="0" fontId="8" fillId="0" borderId="0" xfId="5" applyFont="1" applyAlignment="1">
      <alignment horizontal="left" vertical="top" wrapText="1"/>
    </xf>
    <xf numFmtId="3" fontId="8" fillId="0" borderId="0" xfId="0" applyNumberFormat="1" applyFont="1" applyFill="1" applyAlignment="1" applyProtection="1">
      <alignment vertical="top" wrapText="1"/>
      <protection locked="0"/>
    </xf>
    <xf numFmtId="0" fontId="6" fillId="2" borderId="0" xfId="0" applyFont="1" applyFill="1" applyAlignment="1" applyProtection="1">
      <alignment vertical="top" wrapText="1"/>
      <protection locked="0"/>
    </xf>
    <xf numFmtId="0" fontId="19" fillId="0" borderId="0" xfId="0" applyFont="1" applyAlignment="1">
      <alignment horizontal="center"/>
    </xf>
    <xf numFmtId="0" fontId="28" fillId="2" borderId="0" xfId="0" applyFont="1" applyFill="1" applyAlignment="1" applyProtection="1">
      <alignment horizontal="center"/>
      <protection locked="0"/>
    </xf>
    <xf numFmtId="0" fontId="20" fillId="2" borderId="0" xfId="0" applyFont="1" applyFill="1" applyAlignment="1" applyProtection="1">
      <alignment horizontal="center"/>
      <protection locked="0"/>
    </xf>
    <xf numFmtId="0" fontId="23" fillId="2" borderId="0" xfId="0" applyFont="1" applyFill="1" applyAlignment="1" applyProtection="1">
      <alignment horizontal="center"/>
      <protection locked="0"/>
    </xf>
    <xf numFmtId="0" fontId="22" fillId="0" borderId="0" xfId="0" applyFont="1" applyAlignment="1"/>
    <xf numFmtId="0" fontId="10" fillId="0" borderId="0" xfId="0" applyFont="1" applyAlignment="1" applyProtection="1">
      <alignment horizontal="left"/>
    </xf>
    <xf numFmtId="0" fontId="5" fillId="0" borderId="0" xfId="0" applyFont="1" applyAlignment="1" applyProtection="1">
      <alignment horizontal="left"/>
    </xf>
    <xf numFmtId="0" fontId="8"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6" fillId="2" borderId="0" xfId="0" applyFont="1" applyFill="1" applyAlignment="1" applyProtection="1">
      <alignment horizontal="center"/>
      <protection locked="0"/>
    </xf>
    <xf numFmtId="0" fontId="0" fillId="2" borderId="0" xfId="0" applyFill="1" applyAlignment="1" applyProtection="1">
      <protection locked="0"/>
    </xf>
    <xf numFmtId="0" fontId="8" fillId="2" borderId="0" xfId="0" applyFont="1" applyFill="1" applyAlignment="1" applyProtection="1">
      <alignment horizontal="left" wrapText="1"/>
      <protection locked="0"/>
    </xf>
    <xf numFmtId="0" fontId="8" fillId="0" borderId="0" xfId="0" applyFont="1" applyFill="1" applyAlignment="1">
      <alignment horizontal="left" vertical="top" wrapText="1"/>
    </xf>
    <xf numFmtId="1" fontId="10" fillId="0" borderId="0" xfId="0" applyNumberFormat="1" applyFont="1" applyFill="1" applyAlignment="1">
      <alignment horizontal="left" vertical="top"/>
    </xf>
    <xf numFmtId="0" fontId="5" fillId="0" borderId="0" xfId="0" applyFont="1" applyFill="1" applyAlignment="1">
      <alignment horizontal="left"/>
    </xf>
    <xf numFmtId="0" fontId="8" fillId="2" borderId="0" xfId="0" applyFont="1" applyFill="1" applyAlignment="1" applyProtection="1">
      <alignment horizontal="left" vertical="top" wrapText="1"/>
      <protection locked="0"/>
    </xf>
  </cellXfs>
  <cellStyles count="17">
    <cellStyle name="beveiliging" xfId="7" xr:uid="{00000000-0005-0000-0000-000000000000}"/>
    <cellStyle name="Comma 2" xfId="3" xr:uid="{00000000-0005-0000-0000-000001000000}"/>
    <cellStyle name="Datum" xfId="8" xr:uid="{00000000-0005-0000-0000-000002000000}"/>
    <cellStyle name="Euro" xfId="9" xr:uid="{00000000-0005-0000-0000-000003000000}"/>
    <cellStyle name="Komma" xfId="1" builtinId="3"/>
    <cellStyle name="Komma 2" xfId="6" xr:uid="{00000000-0005-0000-0000-000005000000}"/>
    <cellStyle name="Komma 3" xfId="15" xr:uid="{00000000-0005-0000-0000-000006000000}"/>
    <cellStyle name="Komma0" xfId="10" xr:uid="{00000000-0005-0000-0000-000007000000}"/>
    <cellStyle name="Koptekst 1" xfId="11" xr:uid="{00000000-0005-0000-0000-000008000000}"/>
    <cellStyle name="Koptekst 2" xfId="12" xr:uid="{00000000-0005-0000-0000-000009000000}"/>
    <cellStyle name="Normal 2" xfId="2" xr:uid="{00000000-0005-0000-0000-00000A000000}"/>
    <cellStyle name="Percent 2" xfId="4" xr:uid="{00000000-0005-0000-0000-00000B000000}"/>
    <cellStyle name="Procent" xfId="16" builtinId="5"/>
    <cellStyle name="Standaard" xfId="0" builtinId="0"/>
    <cellStyle name="Standaard 2" xfId="5" xr:uid="{00000000-0005-0000-0000-00000E000000}"/>
    <cellStyle name="Valuta0" xfId="13" xr:uid="{00000000-0005-0000-0000-00000F000000}"/>
    <cellStyle name="Vast" xfId="14" xr:uid="{00000000-0005-0000-0000-000010000000}"/>
  </cellStyles>
  <dxfs count="2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strike val="0"/>
        <color rgb="FF0070C0"/>
      </font>
    </dxf>
  </dxfs>
  <tableStyles count="1" defaultTableStyle="TableStyleMedium9" defaultPivotStyle="PivotStyleLight16">
    <tableStyle name="Tabelstijl 1" pivot="0" count="1" xr9:uid="{00000000-0011-0000-FFFF-FFFF00000000}">
      <tableStyleElement type="totalRow" dxfId="21"/>
    </tableStyle>
  </tableStyles>
  <colors>
    <mruColors>
      <color rgb="FFE2CFBC"/>
      <color rgb="FF8C643C"/>
      <color rgb="FFB48250"/>
      <color rgb="FFED9451"/>
      <color rgb="FFF1A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8"/>
  <sheetViews>
    <sheetView tabSelected="1" zoomScaleNormal="100" zoomScaleSheetLayoutView="100" workbookViewId="0"/>
  </sheetViews>
  <sheetFormatPr defaultColWidth="9.140625" defaultRowHeight="14.25" x14ac:dyDescent="0.2"/>
  <cols>
    <col min="1" max="1" width="33.7109375" style="3" customWidth="1"/>
    <col min="2" max="2" width="27.85546875" style="6" customWidth="1"/>
    <col min="3" max="3" width="16.28515625" style="4" customWidth="1"/>
    <col min="4" max="4" width="8.140625" style="4" customWidth="1"/>
    <col min="5" max="5" width="3.28515625" style="4" customWidth="1"/>
    <col min="6" max="6" width="12" style="5" customWidth="1"/>
    <col min="7" max="7" width="13.42578125" style="5" customWidth="1"/>
    <col min="8" max="8" width="5.5703125" style="154" customWidth="1"/>
    <col min="9" max="9" width="13.28515625" style="3" customWidth="1"/>
    <col min="10" max="10" width="14" style="3" customWidth="1"/>
    <col min="11" max="11" width="13.28515625" style="3" customWidth="1"/>
    <col min="12" max="20" width="14.28515625" style="3" customWidth="1"/>
    <col min="21" max="16384" width="9.140625" style="3"/>
  </cols>
  <sheetData>
    <row r="1" spans="1:17" s="5" customFormat="1" x14ac:dyDescent="0.2">
      <c r="A1" s="1"/>
      <c r="B1" s="2"/>
      <c r="C1" s="4"/>
      <c r="D1" s="4"/>
      <c r="E1" s="4"/>
      <c r="H1" s="153"/>
      <c r="J1" s="2"/>
      <c r="K1" s="3"/>
      <c r="L1" s="4"/>
      <c r="M1" s="4"/>
      <c r="N1" s="4"/>
      <c r="Q1" s="4"/>
    </row>
    <row r="2" spans="1:17" s="5" customFormat="1" x14ac:dyDescent="0.2">
      <c r="A2" s="3"/>
      <c r="B2" s="6"/>
      <c r="C2" s="4"/>
      <c r="D2" s="4"/>
      <c r="E2" s="4"/>
      <c r="H2" s="153"/>
    </row>
    <row r="3" spans="1:17" s="5" customFormat="1" x14ac:dyDescent="0.2">
      <c r="A3" s="3"/>
      <c r="B3" s="6"/>
      <c r="C3" s="7"/>
      <c r="D3" s="8"/>
      <c r="E3" s="7"/>
      <c r="H3" s="153"/>
    </row>
    <row r="4" spans="1:17" s="5" customFormat="1" x14ac:dyDescent="0.2">
      <c r="A4" s="1"/>
      <c r="B4" s="2"/>
      <c r="C4" s="4"/>
      <c r="D4" s="4"/>
      <c r="E4" s="4"/>
      <c r="H4" s="153" t="s">
        <v>151</v>
      </c>
    </row>
    <row r="5" spans="1:17" s="5" customFormat="1" ht="49.5" x14ac:dyDescent="0.65">
      <c r="A5" s="180" t="s">
        <v>40</v>
      </c>
      <c r="B5" s="180"/>
      <c r="C5" s="180"/>
      <c r="D5" s="180"/>
      <c r="E5" s="180"/>
      <c r="F5" s="180"/>
      <c r="G5" s="180"/>
      <c r="H5" s="153">
        <v>5</v>
      </c>
    </row>
    <row r="6" spans="1:17" s="5" customFormat="1" ht="49.5" x14ac:dyDescent="0.65">
      <c r="A6" s="73"/>
      <c r="B6" s="96">
        <f>+J16</f>
        <v>2017</v>
      </c>
      <c r="C6" s="184"/>
      <c r="D6" s="184"/>
      <c r="E6" s="75"/>
      <c r="F6" s="76"/>
      <c r="G6" s="76"/>
      <c r="H6" s="153">
        <v>6</v>
      </c>
    </row>
    <row r="7" spans="1:17" s="5" customFormat="1" ht="49.5" x14ac:dyDescent="0.65">
      <c r="A7" s="73"/>
      <c r="B7" s="74"/>
      <c r="C7" s="75"/>
      <c r="D7" s="75"/>
      <c r="E7" s="75"/>
      <c r="F7" s="76"/>
      <c r="G7" s="76"/>
      <c r="H7" s="153">
        <v>7</v>
      </c>
    </row>
    <row r="8" spans="1:17" s="5" customFormat="1" ht="49.5" x14ac:dyDescent="0.65">
      <c r="A8" s="181" t="s">
        <v>156</v>
      </c>
      <c r="B8" s="182"/>
      <c r="C8" s="182"/>
      <c r="D8" s="182"/>
      <c r="E8" s="182"/>
      <c r="F8" s="182"/>
      <c r="G8" s="182"/>
      <c r="H8" s="153">
        <v>8</v>
      </c>
    </row>
    <row r="9" spans="1:17" s="5" customFormat="1" ht="23.25" x14ac:dyDescent="0.35">
      <c r="A9" s="183" t="s">
        <v>157</v>
      </c>
      <c r="B9" s="183"/>
      <c r="C9" s="183"/>
      <c r="D9" s="183"/>
      <c r="E9" s="183"/>
      <c r="F9" s="183"/>
      <c r="G9" s="183"/>
      <c r="H9" s="153">
        <v>9</v>
      </c>
      <c r="I9" s="13"/>
      <c r="J9" s="79"/>
      <c r="K9" s="79"/>
      <c r="L9" s="79"/>
      <c r="M9" s="79"/>
      <c r="N9" s="79"/>
      <c r="O9" s="79"/>
      <c r="P9" s="79"/>
      <c r="Q9" s="84"/>
    </row>
    <row r="10" spans="1:17" s="5" customFormat="1" ht="49.5" x14ac:dyDescent="0.65">
      <c r="A10" s="77"/>
      <c r="B10" s="77"/>
      <c r="C10" s="77"/>
      <c r="D10" s="77"/>
      <c r="E10" s="77"/>
      <c r="F10" s="77"/>
      <c r="G10" s="77"/>
      <c r="H10" s="153">
        <v>10</v>
      </c>
    </row>
    <row r="11" spans="1:17" s="5" customFormat="1" ht="25.5" x14ac:dyDescent="0.35">
      <c r="A11" s="72"/>
      <c r="B11" s="72"/>
      <c r="C11" s="72"/>
      <c r="D11" s="72"/>
      <c r="E11" s="72"/>
      <c r="F11" s="72"/>
      <c r="G11" s="72"/>
      <c r="H11" s="153">
        <v>11</v>
      </c>
      <c r="I11" s="1" t="s">
        <v>85</v>
      </c>
      <c r="J11" s="2"/>
      <c r="K11" s="3"/>
      <c r="L11" s="4"/>
      <c r="M11" s="4"/>
      <c r="N11" s="4"/>
      <c r="Q11" s="4"/>
    </row>
    <row r="12" spans="1:17" s="5" customFormat="1" ht="25.5" x14ac:dyDescent="0.35">
      <c r="A12" s="72"/>
      <c r="B12" s="72"/>
      <c r="C12" s="72"/>
      <c r="D12" s="72"/>
      <c r="E12" s="72"/>
      <c r="F12" s="72"/>
      <c r="G12" s="72"/>
      <c r="H12" s="153">
        <v>12</v>
      </c>
      <c r="I12" s="5" t="s">
        <v>86</v>
      </c>
      <c r="J12" s="100" t="s">
        <v>160</v>
      </c>
      <c r="K12" s="3"/>
      <c r="L12" s="4"/>
      <c r="M12" s="4"/>
      <c r="N12" s="12"/>
      <c r="Q12" s="12"/>
    </row>
    <row r="13" spans="1:17" s="5" customFormat="1" ht="25.5" x14ac:dyDescent="0.35">
      <c r="A13" s="72"/>
      <c r="B13" s="72"/>
      <c r="C13" s="72"/>
      <c r="D13" s="72"/>
      <c r="E13" s="72"/>
      <c r="F13" s="72"/>
      <c r="G13" s="72"/>
      <c r="H13" s="153">
        <v>13</v>
      </c>
      <c r="I13" s="5" t="s">
        <v>87</v>
      </c>
      <c r="J13" s="100" t="s">
        <v>161</v>
      </c>
      <c r="K13" s="3"/>
      <c r="L13" s="4"/>
      <c r="M13" s="4"/>
      <c r="N13" s="4"/>
      <c r="Q13" s="4"/>
    </row>
    <row r="14" spans="1:17" s="5" customFormat="1" ht="25.5" x14ac:dyDescent="0.35">
      <c r="A14" s="72"/>
      <c r="B14" s="72"/>
      <c r="C14" s="72"/>
      <c r="D14" s="72"/>
      <c r="E14" s="72"/>
      <c r="F14" s="72"/>
      <c r="G14" s="72"/>
      <c r="H14" s="153">
        <v>14</v>
      </c>
      <c r="I14" s="5" t="s">
        <v>88</v>
      </c>
      <c r="J14" s="100" t="s">
        <v>162</v>
      </c>
      <c r="K14" s="3"/>
      <c r="L14" s="4"/>
      <c r="M14" s="4"/>
      <c r="N14" s="4"/>
      <c r="Q14" s="4"/>
    </row>
    <row r="15" spans="1:17" s="5" customFormat="1" ht="25.5" x14ac:dyDescent="0.35">
      <c r="A15" s="72"/>
      <c r="B15" s="72"/>
      <c r="C15" s="72"/>
      <c r="D15" s="72"/>
      <c r="E15" s="72"/>
      <c r="F15" s="72"/>
      <c r="G15" s="72"/>
      <c r="H15" s="153"/>
      <c r="I15" s="3"/>
      <c r="K15" s="3"/>
      <c r="L15" s="4"/>
      <c r="M15" s="4"/>
      <c r="N15" s="4"/>
    </row>
    <row r="16" spans="1:17" s="5" customFormat="1" ht="25.5" x14ac:dyDescent="0.35">
      <c r="A16" s="72"/>
      <c r="B16" s="72"/>
      <c r="C16" s="72"/>
      <c r="D16" s="72"/>
      <c r="E16" s="72"/>
      <c r="F16" s="72"/>
      <c r="G16" s="72"/>
      <c r="H16" s="153">
        <v>16</v>
      </c>
      <c r="I16" s="13" t="s">
        <v>83</v>
      </c>
      <c r="J16" s="155">
        <v>2017</v>
      </c>
      <c r="K16" s="83"/>
      <c r="L16" s="83"/>
      <c r="M16" s="83"/>
      <c r="N16" s="83"/>
      <c r="O16" s="83"/>
      <c r="P16" s="83"/>
    </row>
    <row r="17" spans="1:16" s="5" customFormat="1" ht="25.5" x14ac:dyDescent="0.35">
      <c r="A17" s="72"/>
      <c r="B17" s="72"/>
      <c r="C17" s="72"/>
      <c r="D17" s="72"/>
      <c r="E17" s="72"/>
      <c r="F17" s="72"/>
      <c r="G17" s="72"/>
      <c r="H17" s="153">
        <v>17</v>
      </c>
      <c r="I17" s="13" t="s">
        <v>84</v>
      </c>
      <c r="J17" s="156">
        <v>43100</v>
      </c>
      <c r="K17" s="79"/>
      <c r="L17" s="79"/>
      <c r="M17" s="79"/>
      <c r="N17" s="79"/>
      <c r="O17" s="79"/>
      <c r="P17" s="79"/>
    </row>
    <row r="18" spans="1:16" s="5" customFormat="1" ht="25.5" x14ac:dyDescent="0.35">
      <c r="A18" s="72"/>
      <c r="B18" s="72"/>
      <c r="C18" s="72"/>
      <c r="D18" s="72"/>
      <c r="E18" s="72"/>
      <c r="F18" s="72"/>
      <c r="G18" s="72"/>
      <c r="H18" s="153">
        <v>18</v>
      </c>
    </row>
    <row r="19" spans="1:16" s="5" customFormat="1" ht="25.5" x14ac:dyDescent="0.35">
      <c r="A19" s="72"/>
      <c r="B19" s="72"/>
      <c r="C19" s="72"/>
      <c r="D19" s="72"/>
      <c r="E19" s="72"/>
      <c r="F19" s="72"/>
      <c r="G19" s="72"/>
      <c r="H19" s="153">
        <v>19</v>
      </c>
    </row>
    <row r="20" spans="1:16" s="5" customFormat="1" ht="25.5" x14ac:dyDescent="0.35">
      <c r="A20" s="72"/>
      <c r="B20" s="72"/>
      <c r="C20" s="72"/>
      <c r="D20" s="72"/>
      <c r="E20" s="72"/>
      <c r="F20" s="72"/>
      <c r="G20" s="72"/>
      <c r="H20" s="153">
        <v>20</v>
      </c>
    </row>
    <row r="21" spans="1:16" s="5" customFormat="1" ht="25.5" x14ac:dyDescent="0.35">
      <c r="A21" s="72"/>
      <c r="B21" s="72"/>
      <c r="C21" s="72"/>
      <c r="D21" s="72"/>
      <c r="E21" s="72"/>
      <c r="F21" s="72"/>
      <c r="G21" s="72"/>
      <c r="H21" s="153">
        <v>21</v>
      </c>
    </row>
    <row r="22" spans="1:16" s="5" customFormat="1" x14ac:dyDescent="0.2">
      <c r="A22" s="3"/>
      <c r="B22" s="6"/>
      <c r="C22" s="4"/>
      <c r="D22" s="4"/>
      <c r="E22" s="4"/>
      <c r="H22" s="153">
        <v>22</v>
      </c>
    </row>
    <row r="23" spans="1:16" s="5" customFormat="1" x14ac:dyDescent="0.2">
      <c r="A23" s="162" t="str">
        <f>A8</f>
        <v>Stichting ter ondersteuning van Pefo Uganda</v>
      </c>
      <c r="B23" s="162"/>
      <c r="C23" s="162"/>
      <c r="D23" s="162"/>
      <c r="E23" s="162"/>
      <c r="F23" s="162"/>
      <c r="G23" s="162"/>
      <c r="H23" s="153">
        <v>23</v>
      </c>
    </row>
    <row r="24" spans="1:16" s="5" customFormat="1" x14ac:dyDescent="0.2">
      <c r="A24" s="1"/>
      <c r="B24" s="2"/>
      <c r="C24" s="4"/>
      <c r="D24" s="4"/>
      <c r="E24" s="4"/>
      <c r="G24" s="4"/>
      <c r="H24" s="153">
        <v>24</v>
      </c>
    </row>
    <row r="25" spans="1:16" s="5" customFormat="1" x14ac:dyDescent="0.2">
      <c r="H25" s="153">
        <v>25</v>
      </c>
    </row>
    <row r="26" spans="1:16" s="5" customFormat="1" ht="15" x14ac:dyDescent="0.2">
      <c r="A26" s="11" t="s">
        <v>31</v>
      </c>
      <c r="B26" s="79"/>
      <c r="C26" s="79"/>
      <c r="D26" s="79"/>
      <c r="E26" s="79"/>
      <c r="F26" s="79"/>
      <c r="G26" s="84"/>
      <c r="H26" s="153">
        <v>26</v>
      </c>
    </row>
    <row r="27" spans="1:16" s="5" customFormat="1" x14ac:dyDescent="0.2">
      <c r="A27" s="13"/>
      <c r="B27" s="6"/>
      <c r="C27" s="4"/>
      <c r="D27" s="4"/>
      <c r="E27" s="4"/>
      <c r="G27" s="61"/>
      <c r="H27" s="153">
        <v>27</v>
      </c>
    </row>
    <row r="28" spans="1:16" s="60" customFormat="1" x14ac:dyDescent="0.2">
      <c r="A28" s="158" t="s">
        <v>40</v>
      </c>
      <c r="B28" s="158"/>
      <c r="C28" s="158"/>
      <c r="D28" s="158"/>
      <c r="E28" s="158"/>
      <c r="F28" s="158"/>
      <c r="G28" s="62">
        <v>3</v>
      </c>
      <c r="H28" s="153">
        <v>28</v>
      </c>
    </row>
    <row r="29" spans="1:16" s="5" customFormat="1" x14ac:dyDescent="0.2">
      <c r="A29" s="165" t="s">
        <v>81</v>
      </c>
      <c r="B29" s="165"/>
      <c r="C29" s="165"/>
      <c r="D29" s="165"/>
      <c r="E29" s="165"/>
      <c r="F29" s="165"/>
      <c r="G29" s="29">
        <v>3</v>
      </c>
      <c r="H29" s="153">
        <v>29</v>
      </c>
    </row>
    <row r="30" spans="1:16" s="5" customFormat="1" x14ac:dyDescent="0.2">
      <c r="A30" s="165" t="s">
        <v>82</v>
      </c>
      <c r="B30" s="165"/>
      <c r="C30" s="165"/>
      <c r="D30" s="165"/>
      <c r="E30" s="165"/>
      <c r="F30" s="165"/>
      <c r="G30" s="29">
        <v>4</v>
      </c>
      <c r="H30" s="153">
        <v>30</v>
      </c>
    </row>
    <row r="31" spans="1:16" s="5" customFormat="1" x14ac:dyDescent="0.2">
      <c r="A31" s="165" t="s">
        <v>63</v>
      </c>
      <c r="B31" s="165"/>
      <c r="C31" s="165"/>
      <c r="D31" s="165"/>
      <c r="E31" s="165"/>
      <c r="F31" s="165"/>
      <c r="G31" s="29">
        <v>5</v>
      </c>
      <c r="H31" s="153">
        <v>31</v>
      </c>
    </row>
    <row r="32" spans="1:16" s="5" customFormat="1" x14ac:dyDescent="0.2">
      <c r="A32" s="165" t="s">
        <v>64</v>
      </c>
      <c r="B32" s="165"/>
      <c r="C32" s="165"/>
      <c r="D32" s="165"/>
      <c r="E32" s="165"/>
      <c r="F32" s="165"/>
      <c r="G32" s="29">
        <v>5</v>
      </c>
      <c r="H32" s="153">
        <v>32</v>
      </c>
    </row>
    <row r="33" spans="1:8" s="5" customFormat="1" x14ac:dyDescent="0.2">
      <c r="A33" s="165" t="s">
        <v>65</v>
      </c>
      <c r="B33" s="165"/>
      <c r="C33" s="165"/>
      <c r="D33" s="165"/>
      <c r="E33" s="165"/>
      <c r="F33" s="165"/>
      <c r="G33" s="29">
        <v>5</v>
      </c>
      <c r="H33" s="153">
        <v>33</v>
      </c>
    </row>
    <row r="34" spans="1:8" s="5" customFormat="1" x14ac:dyDescent="0.2">
      <c r="A34" s="165" t="s">
        <v>32</v>
      </c>
      <c r="B34" s="165"/>
      <c r="C34" s="165"/>
      <c r="D34" s="165"/>
      <c r="E34" s="165"/>
      <c r="F34" s="165"/>
      <c r="G34" s="29">
        <v>5</v>
      </c>
      <c r="H34" s="153">
        <v>34</v>
      </c>
    </row>
    <row r="35" spans="1:8" s="5" customFormat="1" x14ac:dyDescent="0.2">
      <c r="A35" s="165" t="s">
        <v>20</v>
      </c>
      <c r="B35" s="165"/>
      <c r="C35" s="165"/>
      <c r="D35" s="165"/>
      <c r="E35" s="165"/>
      <c r="F35" s="165"/>
      <c r="G35" s="29">
        <v>6</v>
      </c>
      <c r="H35" s="153">
        <v>35</v>
      </c>
    </row>
    <row r="36" spans="1:8" s="5" customFormat="1" x14ac:dyDescent="0.2">
      <c r="A36" s="3"/>
      <c r="B36" s="6"/>
      <c r="C36" s="4"/>
      <c r="D36" s="4"/>
      <c r="E36" s="4"/>
      <c r="G36" s="29"/>
      <c r="H36" s="153">
        <v>36</v>
      </c>
    </row>
    <row r="37" spans="1:8" s="5" customFormat="1" x14ac:dyDescent="0.2">
      <c r="A37" s="158" t="s">
        <v>22</v>
      </c>
      <c r="B37" s="158"/>
      <c r="C37" s="158"/>
      <c r="D37" s="158"/>
      <c r="E37" s="158"/>
      <c r="F37" s="158"/>
      <c r="G37" s="29">
        <v>6</v>
      </c>
      <c r="H37" s="153">
        <v>37</v>
      </c>
    </row>
    <row r="38" spans="1:8" s="5" customFormat="1" x14ac:dyDescent="0.2">
      <c r="A38" s="165" t="s">
        <v>38</v>
      </c>
      <c r="B38" s="165"/>
      <c r="C38" s="165"/>
      <c r="D38" s="165"/>
      <c r="E38" s="165"/>
      <c r="F38" s="165"/>
      <c r="G38" s="29">
        <v>6</v>
      </c>
      <c r="H38" s="153">
        <v>38</v>
      </c>
    </row>
    <row r="39" spans="1:8" s="5" customFormat="1" x14ac:dyDescent="0.2">
      <c r="A39" s="165" t="s">
        <v>39</v>
      </c>
      <c r="B39" s="165"/>
      <c r="C39" s="165"/>
      <c r="D39" s="165"/>
      <c r="E39" s="165"/>
      <c r="F39" s="165"/>
      <c r="G39" s="29">
        <v>6</v>
      </c>
      <c r="H39" s="153">
        <v>39</v>
      </c>
    </row>
    <row r="40" spans="1:8" s="5" customFormat="1" x14ac:dyDescent="0.2">
      <c r="A40" s="165" t="s">
        <v>30</v>
      </c>
      <c r="B40" s="165"/>
      <c r="C40" s="165"/>
      <c r="D40" s="165"/>
      <c r="E40" s="165"/>
      <c r="F40" s="165"/>
      <c r="G40" s="29">
        <v>6</v>
      </c>
      <c r="H40" s="153">
        <v>40</v>
      </c>
    </row>
    <row r="41" spans="1:8" s="5" customFormat="1" x14ac:dyDescent="0.2">
      <c r="A41" s="88"/>
      <c r="B41" s="88"/>
      <c r="C41" s="88"/>
      <c r="D41" s="88"/>
      <c r="E41" s="88"/>
      <c r="F41" s="88"/>
      <c r="G41" s="29"/>
      <c r="H41" s="153">
        <v>41</v>
      </c>
    </row>
    <row r="42" spans="1:8" s="5" customFormat="1" x14ac:dyDescent="0.2">
      <c r="A42" s="82"/>
      <c r="B42" s="82"/>
      <c r="C42" s="82"/>
      <c r="D42" s="82"/>
      <c r="E42" s="82"/>
      <c r="F42" s="82"/>
      <c r="G42" s="29"/>
      <c r="H42" s="153">
        <v>42</v>
      </c>
    </row>
    <row r="43" spans="1:8" s="5" customFormat="1" x14ac:dyDescent="0.2">
      <c r="A43" s="82"/>
      <c r="B43" s="82"/>
      <c r="C43" s="82"/>
      <c r="D43" s="82"/>
      <c r="E43" s="82"/>
      <c r="F43" s="82"/>
      <c r="G43" s="29"/>
      <c r="H43" s="153">
        <v>43</v>
      </c>
    </row>
    <row r="44" spans="1:8" s="5" customFormat="1" ht="15" x14ac:dyDescent="0.25">
      <c r="A44" s="82" t="s">
        <v>93</v>
      </c>
      <c r="B44" s="187" t="s">
        <v>158</v>
      </c>
      <c r="C44" s="188"/>
      <c r="D44" s="82"/>
      <c r="E44" s="82"/>
      <c r="F44" s="82"/>
      <c r="G44" s="29"/>
      <c r="H44" s="153">
        <v>44</v>
      </c>
    </row>
    <row r="45" spans="1:8" s="5" customFormat="1" ht="15" x14ac:dyDescent="0.25">
      <c r="A45" s="82"/>
      <c r="B45" s="187" t="s">
        <v>159</v>
      </c>
      <c r="C45" s="188"/>
      <c r="D45" s="82"/>
      <c r="E45" s="82"/>
      <c r="F45" s="82"/>
      <c r="G45" s="29"/>
      <c r="H45" s="153">
        <v>45</v>
      </c>
    </row>
    <row r="46" spans="1:8" s="5" customFormat="1" x14ac:dyDescent="0.2">
      <c r="A46" s="82"/>
      <c r="B46" s="82"/>
      <c r="C46" s="82"/>
      <c r="D46" s="82"/>
      <c r="E46" s="82"/>
      <c r="F46" s="82"/>
      <c r="G46" s="29"/>
      <c r="H46" s="153">
        <v>46</v>
      </c>
    </row>
    <row r="47" spans="1:8" s="5" customFormat="1" ht="15" x14ac:dyDescent="0.25">
      <c r="A47" s="82" t="s">
        <v>94</v>
      </c>
      <c r="B47" s="187">
        <v>814367483</v>
      </c>
      <c r="C47" s="188"/>
      <c r="D47" s="82"/>
      <c r="E47" s="82"/>
      <c r="F47" s="82"/>
      <c r="G47" s="29"/>
      <c r="H47" s="153">
        <v>47</v>
      </c>
    </row>
    <row r="48" spans="1:8" s="5" customFormat="1" ht="15" x14ac:dyDescent="0.25">
      <c r="A48" s="82" t="s">
        <v>95</v>
      </c>
      <c r="B48" s="187">
        <v>14082432</v>
      </c>
      <c r="C48" s="188"/>
      <c r="D48" s="82"/>
      <c r="E48" s="82"/>
      <c r="F48" s="82"/>
      <c r="G48" s="29"/>
      <c r="H48" s="153">
        <v>48</v>
      </c>
    </row>
    <row r="49" spans="1:8" s="5" customFormat="1" ht="15" x14ac:dyDescent="0.25">
      <c r="A49" s="82" t="s">
        <v>96</v>
      </c>
      <c r="B49" s="187" t="s">
        <v>164</v>
      </c>
      <c r="C49" s="188"/>
      <c r="D49" s="82"/>
      <c r="E49" s="82"/>
      <c r="F49" s="82"/>
      <c r="G49" s="29"/>
      <c r="H49" s="153">
        <v>49</v>
      </c>
    </row>
    <row r="50" spans="1:8" s="5" customFormat="1" ht="15" x14ac:dyDescent="0.25">
      <c r="A50" s="82"/>
      <c r="B50" s="187" t="s">
        <v>165</v>
      </c>
      <c r="C50" s="188"/>
      <c r="D50" s="82"/>
      <c r="E50" s="82"/>
      <c r="F50" s="82"/>
      <c r="G50" s="29"/>
      <c r="H50" s="153">
        <v>50</v>
      </c>
    </row>
    <row r="51" spans="1:8" s="5" customFormat="1" ht="15" x14ac:dyDescent="0.25">
      <c r="A51" s="82"/>
      <c r="B51" s="187" t="s">
        <v>166</v>
      </c>
      <c r="C51" s="188"/>
      <c r="D51" s="82"/>
      <c r="E51" s="82"/>
      <c r="F51" s="82"/>
      <c r="G51" s="29"/>
      <c r="H51" s="153">
        <v>51</v>
      </c>
    </row>
    <row r="52" spans="1:8" s="5" customFormat="1" ht="15" x14ac:dyDescent="0.25">
      <c r="A52" s="82"/>
      <c r="B52" s="187" t="s">
        <v>167</v>
      </c>
      <c r="C52" s="188"/>
      <c r="D52" s="82"/>
      <c r="E52" s="82"/>
      <c r="F52" s="82"/>
      <c r="G52" s="29"/>
      <c r="H52" s="153">
        <v>52</v>
      </c>
    </row>
    <row r="53" spans="1:8" s="5" customFormat="1" ht="15" x14ac:dyDescent="0.25">
      <c r="A53" s="82"/>
      <c r="B53" s="187" t="s">
        <v>172</v>
      </c>
      <c r="C53" s="188"/>
      <c r="D53" s="82"/>
      <c r="E53" s="82"/>
      <c r="F53" s="82"/>
      <c r="G53" s="29"/>
      <c r="H53" s="153">
        <v>53</v>
      </c>
    </row>
    <row r="54" spans="1:8" s="5" customFormat="1" ht="15" x14ac:dyDescent="0.25">
      <c r="A54" s="82" t="s">
        <v>97</v>
      </c>
      <c r="B54" s="187" t="s">
        <v>163</v>
      </c>
      <c r="C54" s="188"/>
      <c r="D54" s="82"/>
      <c r="E54" s="82"/>
      <c r="F54" s="82"/>
      <c r="G54" s="29"/>
      <c r="H54" s="153">
        <v>54</v>
      </c>
    </row>
    <row r="55" spans="1:8" s="95" customFormat="1" ht="15" x14ac:dyDescent="0.25">
      <c r="A55" s="92"/>
      <c r="B55" s="92"/>
      <c r="C55" s="93"/>
      <c r="D55" s="92"/>
      <c r="E55" s="92"/>
      <c r="F55" s="92"/>
      <c r="G55" s="94"/>
      <c r="H55" s="153">
        <v>55</v>
      </c>
    </row>
    <row r="56" spans="1:8" s="5" customFormat="1" x14ac:dyDescent="0.2">
      <c r="A56" s="88" t="s">
        <v>105</v>
      </c>
      <c r="B56" s="146">
        <v>43267</v>
      </c>
      <c r="C56" s="4"/>
      <c r="D56" s="88"/>
      <c r="E56" s="88"/>
      <c r="F56" s="88"/>
      <c r="G56" s="29"/>
      <c r="H56" s="153">
        <v>56</v>
      </c>
    </row>
    <row r="57" spans="1:8" s="5" customFormat="1" x14ac:dyDescent="0.2">
      <c r="A57" s="3"/>
      <c r="B57" s="6"/>
      <c r="C57" s="4"/>
      <c r="D57" s="4"/>
      <c r="E57" s="4"/>
      <c r="G57" s="29"/>
      <c r="H57" s="153">
        <v>57</v>
      </c>
    </row>
    <row r="58" spans="1:8" s="5" customFormat="1" x14ac:dyDescent="0.2">
      <c r="A58" s="162" t="str">
        <f>A23</f>
        <v>Stichting ter ondersteuning van Pefo Uganda</v>
      </c>
      <c r="B58" s="162"/>
      <c r="C58" s="162"/>
      <c r="D58" s="162"/>
      <c r="E58" s="162"/>
      <c r="F58" s="162"/>
      <c r="G58" s="162"/>
      <c r="H58" s="153">
        <v>58</v>
      </c>
    </row>
    <row r="59" spans="1:8" s="5" customFormat="1" x14ac:dyDescent="0.2">
      <c r="A59" s="15"/>
      <c r="B59" s="16"/>
      <c r="C59" s="17"/>
      <c r="D59" s="17"/>
      <c r="E59" s="18"/>
      <c r="H59" s="153">
        <v>59</v>
      </c>
    </row>
    <row r="60" spans="1:8" s="5" customFormat="1" ht="15" x14ac:dyDescent="0.2">
      <c r="A60" s="159" t="s">
        <v>0</v>
      </c>
      <c r="B60" s="159"/>
      <c r="C60" s="159"/>
      <c r="D60" s="159"/>
      <c r="E60" s="159"/>
      <c r="F60" s="159"/>
      <c r="G60" s="159"/>
      <c r="H60" s="153">
        <v>60</v>
      </c>
    </row>
    <row r="61" spans="1:8" s="70" customFormat="1" x14ac:dyDescent="0.2">
      <c r="A61" s="160" t="s">
        <v>54</v>
      </c>
      <c r="B61" s="160"/>
      <c r="C61" s="160"/>
      <c r="D61" s="160"/>
      <c r="E61" s="160"/>
      <c r="F61" s="160"/>
      <c r="G61" s="160"/>
      <c r="H61" s="153">
        <v>61</v>
      </c>
    </row>
    <row r="62" spans="1:8" s="5" customFormat="1" x14ac:dyDescent="0.2">
      <c r="A62" s="3"/>
      <c r="B62" s="6"/>
      <c r="C62" s="4"/>
      <c r="D62" s="19" t="s">
        <v>29</v>
      </c>
      <c r="E62" s="4"/>
      <c r="F62" s="20">
        <f>+J17</f>
        <v>43100</v>
      </c>
      <c r="G62" s="20">
        <f>IF(J16=2016,+F62-366,+F62-365)</f>
        <v>42735</v>
      </c>
      <c r="H62" s="153">
        <v>62</v>
      </c>
    </row>
    <row r="63" spans="1:8" s="5" customFormat="1" x14ac:dyDescent="0.2">
      <c r="A63" s="168" t="s">
        <v>1</v>
      </c>
      <c r="B63" s="168"/>
      <c r="C63" s="71"/>
      <c r="D63" s="2"/>
      <c r="E63" s="4"/>
      <c r="F63" s="21" t="s">
        <v>2</v>
      </c>
      <c r="G63" s="21" t="s">
        <v>2</v>
      </c>
      <c r="H63" s="153">
        <v>63</v>
      </c>
    </row>
    <row r="64" spans="1:8" s="5" customFormat="1" x14ac:dyDescent="0.2">
      <c r="A64" s="78"/>
      <c r="B64" s="78"/>
      <c r="C64" s="78"/>
      <c r="D64" s="10"/>
      <c r="E64" s="4"/>
      <c r="F64" s="22"/>
      <c r="G64" s="23"/>
      <c r="H64" s="153">
        <v>64</v>
      </c>
    </row>
    <row r="65" spans="1:11" s="5" customFormat="1" x14ac:dyDescent="0.2">
      <c r="A65" s="165" t="s">
        <v>68</v>
      </c>
      <c r="B65" s="165"/>
      <c r="C65" s="69"/>
      <c r="D65" s="10"/>
      <c r="E65" s="4"/>
      <c r="F65" s="99">
        <v>43844.95</v>
      </c>
      <c r="G65" s="99">
        <v>18823.13</v>
      </c>
      <c r="H65" s="153">
        <v>65</v>
      </c>
    </row>
    <row r="66" spans="1:11" s="5" customFormat="1" x14ac:dyDescent="0.2">
      <c r="A66" s="78" t="s">
        <v>70</v>
      </c>
      <c r="B66" s="78"/>
      <c r="C66" s="78"/>
      <c r="D66" s="10"/>
      <c r="E66" s="4"/>
      <c r="F66" s="99">
        <v>0</v>
      </c>
      <c r="G66" s="99">
        <v>0</v>
      </c>
      <c r="H66" s="153">
        <v>66</v>
      </c>
    </row>
    <row r="67" spans="1:11" s="5" customFormat="1" x14ac:dyDescent="0.2">
      <c r="A67" s="101" t="s">
        <v>131</v>
      </c>
      <c r="B67" s="101"/>
      <c r="C67" s="101"/>
      <c r="D67" s="10"/>
      <c r="E67" s="4"/>
      <c r="F67" s="99">
        <v>0</v>
      </c>
      <c r="G67" s="99">
        <v>0</v>
      </c>
      <c r="H67" s="153">
        <v>67</v>
      </c>
    </row>
    <row r="68" spans="1:11" s="5" customFormat="1" x14ac:dyDescent="0.2">
      <c r="A68" s="165" t="s">
        <v>69</v>
      </c>
      <c r="B68" s="165"/>
      <c r="C68" s="69"/>
      <c r="D68" s="10"/>
      <c r="E68" s="4"/>
      <c r="F68" s="99">
        <v>0</v>
      </c>
      <c r="G68" s="99">
        <v>0</v>
      </c>
      <c r="H68" s="153">
        <v>68</v>
      </c>
    </row>
    <row r="69" spans="1:11" s="5" customFormat="1" x14ac:dyDescent="0.2">
      <c r="A69" s="78" t="s">
        <v>80</v>
      </c>
      <c r="B69" s="78"/>
      <c r="C69" s="78"/>
      <c r="D69" s="10"/>
      <c r="E69" s="4"/>
      <c r="F69" s="114">
        <f>SUM(F65:F68)</f>
        <v>43844.95</v>
      </c>
      <c r="G69" s="114">
        <f>SUM(G65:G68)</f>
        <v>18823.13</v>
      </c>
      <c r="H69" s="153">
        <v>69</v>
      </c>
    </row>
    <row r="70" spans="1:11" s="5" customFormat="1" x14ac:dyDescent="0.2">
      <c r="A70" s="78"/>
      <c r="B70" s="78"/>
      <c r="C70" s="78"/>
      <c r="D70" s="10"/>
      <c r="E70" s="4"/>
      <c r="F70" s="115"/>
      <c r="G70" s="116"/>
      <c r="H70" s="153">
        <v>70</v>
      </c>
    </row>
    <row r="71" spans="1:11" s="5" customFormat="1" ht="15" thickBot="1" x14ac:dyDescent="0.25">
      <c r="A71" s="1" t="s">
        <v>4</v>
      </c>
      <c r="B71" s="6"/>
      <c r="C71" s="4"/>
      <c r="D71" s="2"/>
      <c r="E71" s="4"/>
      <c r="F71" s="117">
        <f>+F69</f>
        <v>43844.95</v>
      </c>
      <c r="G71" s="117">
        <f>+G69</f>
        <v>18823.13</v>
      </c>
      <c r="H71" s="153">
        <v>71</v>
      </c>
    </row>
    <row r="72" spans="1:11" s="5" customFormat="1" ht="15" thickTop="1" x14ac:dyDescent="0.2">
      <c r="A72" s="3"/>
      <c r="B72" s="6"/>
      <c r="C72" s="4"/>
      <c r="D72" s="6"/>
      <c r="E72" s="4"/>
      <c r="F72" s="115"/>
      <c r="G72" s="116"/>
      <c r="H72" s="153">
        <v>72</v>
      </c>
    </row>
    <row r="73" spans="1:11" s="5" customFormat="1" x14ac:dyDescent="0.2">
      <c r="A73" s="168" t="s">
        <v>5</v>
      </c>
      <c r="B73" s="168"/>
      <c r="C73" s="71"/>
      <c r="D73" s="2"/>
      <c r="E73" s="4"/>
      <c r="F73" s="115"/>
      <c r="G73" s="116"/>
      <c r="H73" s="153">
        <v>73</v>
      </c>
    </row>
    <row r="74" spans="1:11" s="5" customFormat="1" x14ac:dyDescent="0.2">
      <c r="A74" s="1" t="s">
        <v>6</v>
      </c>
      <c r="B74" s="6"/>
      <c r="C74" s="4"/>
      <c r="D74" s="2"/>
      <c r="E74" s="4"/>
      <c r="F74" s="115"/>
      <c r="G74" s="116"/>
      <c r="H74" s="153">
        <v>74</v>
      </c>
    </row>
    <row r="75" spans="1:11" s="5" customFormat="1" x14ac:dyDescent="0.2">
      <c r="A75" s="78" t="s">
        <v>89</v>
      </c>
      <c r="B75" s="91" t="str">
        <f>+J12</f>
        <v>Onderwijs</v>
      </c>
      <c r="C75" s="78"/>
      <c r="D75" s="10">
        <v>1</v>
      </c>
      <c r="E75" s="4"/>
      <c r="F75" s="114">
        <f>+G75+F122+F123</f>
        <v>8568.02</v>
      </c>
      <c r="G75" s="99">
        <f>SUM(8544.5 - 500)</f>
        <v>8044.5</v>
      </c>
      <c r="H75" s="153">
        <v>75</v>
      </c>
    </row>
    <row r="76" spans="1:11" s="5" customFormat="1" ht="15" x14ac:dyDescent="0.25">
      <c r="A76" s="85"/>
      <c r="B76" s="90" t="str">
        <f>+J13</f>
        <v>Adopteer een geit</v>
      </c>
      <c r="C76" s="78"/>
      <c r="D76" s="10">
        <v>1</v>
      </c>
      <c r="E76" s="4"/>
      <c r="F76" s="114">
        <f>+G76+F124+F125</f>
        <v>11202.07</v>
      </c>
      <c r="G76" s="99">
        <f>SUM(10278.63-500)</f>
        <v>9778.6299999999992</v>
      </c>
      <c r="H76" s="153">
        <v>76</v>
      </c>
    </row>
    <row r="77" spans="1:11" s="5" customFormat="1" ht="15" x14ac:dyDescent="0.25">
      <c r="A77" s="85"/>
      <c r="B77" s="90" t="str">
        <f>+J14</f>
        <v>Huizenbouw oma's</v>
      </c>
      <c r="C77" s="78"/>
      <c r="D77" s="10">
        <v>1</v>
      </c>
      <c r="E77" s="4"/>
      <c r="F77" s="114">
        <f>+G77+F126+F127</f>
        <v>23314.770000000004</v>
      </c>
      <c r="G77" s="99">
        <v>0</v>
      </c>
      <c r="H77" s="153">
        <v>77</v>
      </c>
    </row>
    <row r="78" spans="1:11" s="5" customFormat="1" x14ac:dyDescent="0.2">
      <c r="A78" s="167" t="s">
        <v>128</v>
      </c>
      <c r="B78" s="167"/>
      <c r="C78" s="118"/>
      <c r="D78" s="119"/>
      <c r="E78" s="120"/>
      <c r="F78" s="121">
        <f>+F71-SUM(F75:F77)</f>
        <v>760.08999999999651</v>
      </c>
      <c r="G78" s="121">
        <f>+G71-G75-G76-G77</f>
        <v>1000.0000000000018</v>
      </c>
      <c r="H78" s="153">
        <v>78</v>
      </c>
      <c r="I78" s="122"/>
      <c r="J78" s="122"/>
      <c r="K78" s="122"/>
    </row>
    <row r="79" spans="1:11" s="5" customFormat="1" x14ac:dyDescent="0.2">
      <c r="A79" s="167" t="s">
        <v>67</v>
      </c>
      <c r="B79" s="167"/>
      <c r="C79" s="118"/>
      <c r="D79" s="119"/>
      <c r="E79" s="120"/>
      <c r="F79" s="123">
        <f>SUM(F75:F78)</f>
        <v>43844.95</v>
      </c>
      <c r="G79" s="123">
        <f>SUM(G75:G78)</f>
        <v>18823.129999999997</v>
      </c>
      <c r="H79" s="153">
        <v>79</v>
      </c>
      <c r="I79" s="122"/>
      <c r="J79" s="122"/>
      <c r="K79" s="122"/>
    </row>
    <row r="80" spans="1:11" s="5" customFormat="1" x14ac:dyDescent="0.2">
      <c r="A80" s="151" t="str">
        <f>IF(F78&lt;0,"         LET OP, overige reserves staat negatief, dit is niet de bedoeling","     ")</f>
        <v xml:space="preserve">     </v>
      </c>
      <c r="B80" s="125"/>
      <c r="C80" s="120"/>
      <c r="D80" s="125"/>
      <c r="E80" s="120"/>
      <c r="F80" s="123"/>
      <c r="G80" s="116"/>
      <c r="H80" s="153">
        <v>80</v>
      </c>
      <c r="I80" s="122"/>
      <c r="J80" s="122"/>
      <c r="K80" s="122"/>
    </row>
    <row r="81" spans="1:11" s="5" customFormat="1" ht="15" thickBot="1" x14ac:dyDescent="0.25">
      <c r="A81" s="186" t="s">
        <v>7</v>
      </c>
      <c r="B81" s="186"/>
      <c r="C81" s="126"/>
      <c r="D81" s="120"/>
      <c r="E81" s="127"/>
      <c r="F81" s="117">
        <f>SUM(F79:F80)</f>
        <v>43844.95</v>
      </c>
      <c r="G81" s="117">
        <f>SUM(G79:G80)</f>
        <v>18823.129999999997</v>
      </c>
      <c r="H81" s="153">
        <v>81</v>
      </c>
      <c r="I81" s="122"/>
      <c r="J81" s="122"/>
      <c r="K81" s="122"/>
    </row>
    <row r="82" spans="1:11" s="5" customFormat="1" ht="15" thickTop="1" x14ac:dyDescent="0.2">
      <c r="A82" s="124"/>
      <c r="B82" s="125"/>
      <c r="C82" s="124"/>
      <c r="D82" s="120"/>
      <c r="E82" s="124"/>
      <c r="F82" s="122"/>
      <c r="G82" s="122"/>
      <c r="H82" s="153">
        <v>82</v>
      </c>
      <c r="I82" s="122"/>
      <c r="J82" s="122"/>
      <c r="K82" s="122"/>
    </row>
    <row r="83" spans="1:11" s="5" customFormat="1" x14ac:dyDescent="0.2">
      <c r="A83" s="124"/>
      <c r="B83" s="125"/>
      <c r="C83" s="124"/>
      <c r="D83" s="120"/>
      <c r="E83" s="124"/>
      <c r="F83" s="122"/>
      <c r="G83" s="122"/>
      <c r="H83" s="153">
        <v>83</v>
      </c>
      <c r="I83" s="122"/>
      <c r="J83" s="122"/>
      <c r="K83" s="122"/>
    </row>
    <row r="84" spans="1:11" s="5" customFormat="1" ht="15" x14ac:dyDescent="0.2">
      <c r="A84" s="185" t="s">
        <v>8</v>
      </c>
      <c r="B84" s="185"/>
      <c r="C84" s="185"/>
      <c r="D84" s="185"/>
      <c r="E84" s="185"/>
      <c r="F84" s="185"/>
      <c r="G84" s="185"/>
      <c r="H84" s="153">
        <v>84</v>
      </c>
      <c r="I84" s="122"/>
      <c r="J84" s="122"/>
      <c r="K84" s="122"/>
    </row>
    <row r="85" spans="1:11" s="5" customFormat="1" x14ac:dyDescent="0.2">
      <c r="A85" s="124"/>
      <c r="B85" s="125"/>
      <c r="C85" s="120"/>
      <c r="D85" s="120"/>
      <c r="E85" s="120"/>
      <c r="F85" s="128" t="s">
        <v>9</v>
      </c>
      <c r="G85" s="128" t="s">
        <v>9</v>
      </c>
      <c r="H85" s="153">
        <v>85</v>
      </c>
      <c r="I85" s="122" t="s">
        <v>107</v>
      </c>
      <c r="J85" s="122"/>
      <c r="K85" s="122"/>
    </row>
    <row r="86" spans="1:11" s="5" customFormat="1" x14ac:dyDescent="0.2">
      <c r="A86" s="124"/>
      <c r="B86" s="125"/>
      <c r="C86" s="120"/>
      <c r="D86" s="120"/>
      <c r="E86" s="120"/>
      <c r="F86" s="129">
        <f>+J16</f>
        <v>2017</v>
      </c>
      <c r="G86" s="129">
        <f>+F86-1</f>
        <v>2016</v>
      </c>
      <c r="H86" s="153">
        <v>86</v>
      </c>
      <c r="I86" s="130" t="str">
        <f>+J12</f>
        <v>Onderwijs</v>
      </c>
      <c r="J86" s="130" t="str">
        <f>+J13</f>
        <v>Adopteer een geit</v>
      </c>
      <c r="K86" s="130" t="str">
        <f>+J14</f>
        <v>Huizenbouw oma's</v>
      </c>
    </row>
    <row r="87" spans="1:11" s="5" customFormat="1" x14ac:dyDescent="0.2">
      <c r="A87" s="186" t="s">
        <v>10</v>
      </c>
      <c r="B87" s="186"/>
      <c r="C87" s="126"/>
      <c r="D87" s="119"/>
      <c r="E87" s="120"/>
      <c r="F87" s="131" t="s">
        <v>2</v>
      </c>
      <c r="G87" s="131" t="s">
        <v>2</v>
      </c>
      <c r="H87" s="153">
        <v>87</v>
      </c>
      <c r="I87" s="131" t="s">
        <v>2</v>
      </c>
      <c r="J87" s="131" t="s">
        <v>2</v>
      </c>
      <c r="K87" s="131" t="s">
        <v>2</v>
      </c>
    </row>
    <row r="88" spans="1:11" s="5" customFormat="1" x14ac:dyDescent="0.2">
      <c r="A88" s="97" t="s">
        <v>112</v>
      </c>
      <c r="B88" s="98"/>
      <c r="C88" s="98"/>
      <c r="D88" s="10">
        <v>1</v>
      </c>
      <c r="E88" s="4"/>
      <c r="F88" s="99">
        <v>0</v>
      </c>
      <c r="G88" s="99">
        <v>0</v>
      </c>
      <c r="H88" s="153">
        <v>88</v>
      </c>
      <c r="I88" s="107"/>
      <c r="J88" s="107"/>
      <c r="K88" s="107"/>
    </row>
    <row r="89" spans="1:11" s="5" customFormat="1" x14ac:dyDescent="0.2">
      <c r="A89" s="97" t="s">
        <v>113</v>
      </c>
      <c r="B89" s="98"/>
      <c r="C89" s="98"/>
      <c r="D89" s="10">
        <v>1</v>
      </c>
      <c r="E89" s="4"/>
      <c r="F89" s="99">
        <v>0</v>
      </c>
      <c r="G89" s="99">
        <v>0</v>
      </c>
      <c r="H89" s="153">
        <v>89</v>
      </c>
      <c r="I89" s="107"/>
      <c r="J89" s="107"/>
      <c r="K89" s="107"/>
    </row>
    <row r="90" spans="1:11" s="5" customFormat="1" x14ac:dyDescent="0.2">
      <c r="A90" s="97" t="s">
        <v>114</v>
      </c>
      <c r="B90" s="98"/>
      <c r="C90" s="98"/>
      <c r="D90" s="10">
        <v>1</v>
      </c>
      <c r="E90" s="4"/>
      <c r="F90" s="99">
        <v>0</v>
      </c>
      <c r="G90" s="99">
        <v>0</v>
      </c>
      <c r="H90" s="153">
        <v>90</v>
      </c>
      <c r="I90" s="107"/>
      <c r="J90" s="107"/>
      <c r="K90" s="107"/>
    </row>
    <row r="91" spans="1:11" s="5" customFormat="1" x14ac:dyDescent="0.2">
      <c r="A91" s="97" t="s">
        <v>115</v>
      </c>
      <c r="B91" s="98"/>
      <c r="C91" s="98"/>
      <c r="D91" s="10">
        <v>1</v>
      </c>
      <c r="E91" s="4"/>
      <c r="F91" s="99">
        <v>36207.82</v>
      </c>
      <c r="G91" s="99">
        <v>11248.12</v>
      </c>
      <c r="H91" s="153">
        <v>91</v>
      </c>
      <c r="I91" s="107">
        <v>8971.5</v>
      </c>
      <c r="J91" s="107">
        <v>1423.44</v>
      </c>
      <c r="K91" s="107">
        <v>25812.880000000001</v>
      </c>
    </row>
    <row r="92" spans="1:11" s="5" customFormat="1" x14ac:dyDescent="0.2">
      <c r="A92" s="97" t="s">
        <v>116</v>
      </c>
      <c r="B92" s="98"/>
      <c r="C92" s="98"/>
      <c r="D92" s="10">
        <v>1</v>
      </c>
      <c r="E92" s="4"/>
      <c r="F92" s="99">
        <v>0</v>
      </c>
      <c r="G92" s="99">
        <v>0</v>
      </c>
      <c r="H92" s="153">
        <v>92</v>
      </c>
      <c r="I92" s="107"/>
      <c r="J92" s="107"/>
      <c r="K92" s="107"/>
    </row>
    <row r="93" spans="1:11" s="5" customFormat="1" x14ac:dyDescent="0.2">
      <c r="A93" s="97" t="s">
        <v>117</v>
      </c>
      <c r="B93" s="98"/>
      <c r="C93" s="98"/>
      <c r="D93" s="10">
        <v>1</v>
      </c>
      <c r="E93" s="4"/>
      <c r="F93" s="103">
        <v>0</v>
      </c>
      <c r="G93" s="103">
        <v>0</v>
      </c>
      <c r="H93" s="153">
        <v>93</v>
      </c>
      <c r="I93" s="108"/>
      <c r="J93" s="108"/>
      <c r="K93" s="108"/>
    </row>
    <row r="94" spans="1:11" s="5" customFormat="1" x14ac:dyDescent="0.2">
      <c r="A94" s="174" t="s">
        <v>118</v>
      </c>
      <c r="B94" s="174"/>
      <c r="C94" s="69"/>
      <c r="D94" s="10"/>
      <c r="E94" s="4"/>
      <c r="F94" s="109">
        <f>SUM(F88:F93)</f>
        <v>36207.82</v>
      </c>
      <c r="G94" s="109">
        <f>SUM(G88:G93)</f>
        <v>11248.12</v>
      </c>
      <c r="H94" s="153">
        <v>94</v>
      </c>
      <c r="I94" s="109">
        <f>SUM(I88:I93)</f>
        <v>8971.5</v>
      </c>
      <c r="J94" s="109">
        <f>SUM(J88:J93)</f>
        <v>1423.44</v>
      </c>
      <c r="K94" s="109">
        <f>SUM(K88:K93)</f>
        <v>25812.880000000001</v>
      </c>
    </row>
    <row r="95" spans="1:11" s="5" customFormat="1" x14ac:dyDescent="0.2">
      <c r="A95" s="165" t="s">
        <v>119</v>
      </c>
      <c r="B95" s="165"/>
      <c r="C95" s="69"/>
      <c r="D95" s="10">
        <v>1</v>
      </c>
      <c r="E95" s="4"/>
      <c r="F95" s="99">
        <v>5687.9</v>
      </c>
      <c r="G95" s="99">
        <v>2000</v>
      </c>
      <c r="H95" s="153">
        <v>95</v>
      </c>
      <c r="I95" s="107">
        <v>2367.4</v>
      </c>
      <c r="J95" s="107">
        <v>0</v>
      </c>
      <c r="K95" s="107">
        <v>3320.5</v>
      </c>
    </row>
    <row r="96" spans="1:11" s="5" customFormat="1" x14ac:dyDescent="0.2">
      <c r="A96" s="78" t="s">
        <v>120</v>
      </c>
      <c r="B96" s="78"/>
      <c r="C96" s="78"/>
      <c r="D96" s="10">
        <v>1</v>
      </c>
      <c r="E96" s="4"/>
      <c r="F96" s="99">
        <v>0</v>
      </c>
      <c r="G96" s="99">
        <v>0</v>
      </c>
      <c r="H96" s="153">
        <v>96</v>
      </c>
      <c r="I96" s="107"/>
      <c r="J96" s="107"/>
      <c r="K96" s="107"/>
    </row>
    <row r="97" spans="1:11" s="5" customFormat="1" x14ac:dyDescent="0.2">
      <c r="A97" s="78" t="s">
        <v>106</v>
      </c>
      <c r="B97" s="78"/>
      <c r="C97" s="78"/>
      <c r="D97" s="10">
        <v>1</v>
      </c>
      <c r="E97" s="4"/>
      <c r="F97" s="99">
        <v>0</v>
      </c>
      <c r="G97" s="99">
        <v>0</v>
      </c>
      <c r="H97" s="153">
        <v>97</v>
      </c>
      <c r="I97" s="107"/>
      <c r="J97" s="107"/>
      <c r="K97" s="107"/>
    </row>
    <row r="98" spans="1:11" s="5" customFormat="1" x14ac:dyDescent="0.2">
      <c r="A98" s="165" t="s">
        <v>129</v>
      </c>
      <c r="B98" s="165"/>
      <c r="C98" s="69"/>
      <c r="D98" s="10">
        <v>1</v>
      </c>
      <c r="E98" s="4"/>
      <c r="F98" s="99">
        <v>26825.01</v>
      </c>
      <c r="G98" s="99">
        <v>17574.45</v>
      </c>
      <c r="H98" s="153">
        <v>98</v>
      </c>
      <c r="I98" s="107">
        <v>5188.62</v>
      </c>
      <c r="J98" s="107">
        <v>0</v>
      </c>
      <c r="K98" s="107">
        <v>21636.39</v>
      </c>
    </row>
    <row r="99" spans="1:11" s="5" customFormat="1" x14ac:dyDescent="0.2">
      <c r="A99" s="26" t="s">
        <v>130</v>
      </c>
      <c r="B99" s="6"/>
      <c r="C99" s="4"/>
      <c r="D99" s="10"/>
      <c r="E99" s="4"/>
      <c r="F99" s="109">
        <f>SUM(F94:F98)</f>
        <v>68720.73</v>
      </c>
      <c r="G99" s="109">
        <f>SUM(G94:G98)</f>
        <v>30822.57</v>
      </c>
      <c r="H99" s="153">
        <v>99</v>
      </c>
      <c r="I99" s="109">
        <f>SUM(I94:I98)</f>
        <v>16527.52</v>
      </c>
      <c r="J99" s="109">
        <f>SUM(J94:J98)</f>
        <v>1423.44</v>
      </c>
      <c r="K99" s="109">
        <f>SUM(K94:K98)</f>
        <v>50769.770000000004</v>
      </c>
    </row>
    <row r="100" spans="1:11" s="5" customFormat="1" x14ac:dyDescent="0.2">
      <c r="A100" s="3"/>
      <c r="B100" s="6"/>
      <c r="C100" s="4"/>
      <c r="D100" s="4"/>
      <c r="E100" s="4"/>
      <c r="F100" s="110"/>
      <c r="G100" s="105"/>
      <c r="H100" s="153">
        <v>100</v>
      </c>
      <c r="I100" s="106"/>
      <c r="J100" s="106"/>
      <c r="K100" s="106"/>
    </row>
    <row r="101" spans="1:11" s="5" customFormat="1" ht="28.5" customHeight="1" x14ac:dyDescent="0.2">
      <c r="A101" s="176" t="s">
        <v>136</v>
      </c>
      <c r="B101" s="176"/>
      <c r="C101" s="69"/>
      <c r="D101" s="10"/>
      <c r="E101" s="4"/>
      <c r="F101" s="99">
        <v>0</v>
      </c>
      <c r="G101" s="99">
        <v>0</v>
      </c>
      <c r="H101" s="153">
        <v>101</v>
      </c>
      <c r="I101" s="106"/>
      <c r="J101" s="106"/>
      <c r="K101" s="106"/>
    </row>
    <row r="102" spans="1:11" s="5" customFormat="1" x14ac:dyDescent="0.2">
      <c r="A102" s="165" t="s">
        <v>153</v>
      </c>
      <c r="B102" s="165"/>
      <c r="C102" s="69"/>
      <c r="D102" s="10"/>
      <c r="E102" s="4"/>
      <c r="F102" s="99">
        <v>0</v>
      </c>
      <c r="G102" s="99">
        <v>0</v>
      </c>
      <c r="H102" s="153">
        <v>102</v>
      </c>
      <c r="I102" s="106"/>
      <c r="J102" s="106"/>
      <c r="K102" s="106"/>
    </row>
    <row r="103" spans="1:11" s="5" customFormat="1" x14ac:dyDescent="0.2">
      <c r="A103" s="168" t="s">
        <v>11</v>
      </c>
      <c r="B103" s="168"/>
      <c r="C103" s="71"/>
      <c r="D103" s="4"/>
      <c r="E103" s="4"/>
      <c r="F103" s="109">
        <f>SUM(F99:F102)</f>
        <v>68720.73</v>
      </c>
      <c r="G103" s="109">
        <f>SUM(G99:G102)</f>
        <v>30822.57</v>
      </c>
      <c r="H103" s="153">
        <v>103</v>
      </c>
      <c r="I103" s="106"/>
      <c r="J103" s="106"/>
      <c r="K103" s="106"/>
    </row>
    <row r="104" spans="1:11" s="5" customFormat="1" x14ac:dyDescent="0.2">
      <c r="A104" s="3"/>
      <c r="B104" s="6"/>
      <c r="C104" s="4"/>
      <c r="D104" s="4"/>
      <c r="E104" s="4"/>
      <c r="F104" s="110"/>
      <c r="G104" s="105"/>
      <c r="H104" s="153">
        <v>104</v>
      </c>
      <c r="I104" s="106"/>
      <c r="J104" s="106"/>
      <c r="K104" s="106"/>
    </row>
    <row r="105" spans="1:11" s="5" customFormat="1" x14ac:dyDescent="0.2">
      <c r="A105" s="168" t="s">
        <v>12</v>
      </c>
      <c r="B105" s="168"/>
      <c r="C105" s="71"/>
      <c r="D105" s="4"/>
      <c r="E105" s="4"/>
      <c r="F105" s="111"/>
      <c r="G105" s="105"/>
      <c r="H105" s="153">
        <v>105</v>
      </c>
      <c r="I105" s="106"/>
      <c r="J105" s="106"/>
      <c r="K105" s="106"/>
    </row>
    <row r="106" spans="1:11" s="5" customFormat="1" x14ac:dyDescent="0.2">
      <c r="A106" s="165" t="s">
        <v>33</v>
      </c>
      <c r="B106" s="165"/>
      <c r="C106" s="69"/>
      <c r="D106" s="10"/>
      <c r="E106" s="4"/>
      <c r="F106" s="112"/>
      <c r="G106" s="113"/>
      <c r="H106" s="153">
        <v>106</v>
      </c>
      <c r="I106" s="106"/>
      <c r="J106" s="106"/>
      <c r="K106" s="106"/>
    </row>
    <row r="107" spans="1:11" s="5" customFormat="1" x14ac:dyDescent="0.2">
      <c r="A107" s="166" t="str">
        <f>+J12</f>
        <v>Onderwijs</v>
      </c>
      <c r="B107" s="165"/>
      <c r="C107" s="69"/>
      <c r="D107" s="10">
        <v>1</v>
      </c>
      <c r="E107" s="4"/>
      <c r="F107" s="99">
        <v>16004</v>
      </c>
      <c r="G107" s="99">
        <v>14362</v>
      </c>
      <c r="H107" s="153">
        <v>107</v>
      </c>
      <c r="I107" s="106"/>
      <c r="J107" s="106"/>
      <c r="K107" s="106"/>
    </row>
    <row r="108" spans="1:11" s="5" customFormat="1" x14ac:dyDescent="0.2">
      <c r="A108" s="166" t="str">
        <f>+J13</f>
        <v>Adopteer een geit</v>
      </c>
      <c r="B108" s="165"/>
      <c r="C108" s="69"/>
      <c r="D108" s="10">
        <v>1</v>
      </c>
      <c r="E108" s="4"/>
      <c r="F108" s="99">
        <v>0</v>
      </c>
      <c r="G108" s="99">
        <v>3420</v>
      </c>
      <c r="H108" s="153">
        <v>108</v>
      </c>
      <c r="I108" s="106"/>
      <c r="J108" s="106"/>
      <c r="K108" s="106"/>
    </row>
    <row r="109" spans="1:11" s="5" customFormat="1" x14ac:dyDescent="0.2">
      <c r="A109" s="166" t="str">
        <f>+J14</f>
        <v>Huizenbouw oma's</v>
      </c>
      <c r="B109" s="165"/>
      <c r="C109" s="69"/>
      <c r="D109" s="10">
        <v>1</v>
      </c>
      <c r="E109" s="4"/>
      <c r="F109" s="99">
        <v>27455</v>
      </c>
      <c r="G109" s="99">
        <v>0</v>
      </c>
      <c r="H109" s="153">
        <v>109</v>
      </c>
      <c r="I109" s="106"/>
      <c r="J109" s="106"/>
      <c r="K109" s="106"/>
    </row>
    <row r="110" spans="1:11" s="5" customFormat="1" x14ac:dyDescent="0.2">
      <c r="A110" s="166" t="s">
        <v>57</v>
      </c>
      <c r="B110" s="165"/>
      <c r="C110" s="69"/>
      <c r="D110" s="10">
        <v>1</v>
      </c>
      <c r="E110" s="4"/>
      <c r="F110" s="99">
        <v>0</v>
      </c>
      <c r="G110" s="99">
        <v>570</v>
      </c>
      <c r="H110" s="153">
        <v>110</v>
      </c>
      <c r="I110" s="106"/>
      <c r="J110" s="106"/>
      <c r="K110" s="106"/>
    </row>
    <row r="111" spans="1:11" s="5" customFormat="1" x14ac:dyDescent="0.2">
      <c r="A111" s="165" t="s">
        <v>56</v>
      </c>
      <c r="B111" s="165"/>
      <c r="C111" s="69"/>
      <c r="D111" s="4"/>
      <c r="E111" s="4"/>
      <c r="F111" s="132">
        <f>SUM(F107:F110)</f>
        <v>43459</v>
      </c>
      <c r="G111" s="132">
        <f>SUM(G107:G110)</f>
        <v>18352</v>
      </c>
      <c r="H111" s="153">
        <v>111</v>
      </c>
      <c r="I111" s="106"/>
      <c r="J111" s="106"/>
      <c r="K111" s="106"/>
    </row>
    <row r="112" spans="1:11" s="5" customFormat="1" x14ac:dyDescent="0.2">
      <c r="A112" s="165" t="s">
        <v>109</v>
      </c>
      <c r="B112" s="165"/>
      <c r="C112" s="69"/>
      <c r="D112" s="10">
        <v>2</v>
      </c>
      <c r="E112" s="4"/>
      <c r="F112" s="114">
        <f>+F252</f>
        <v>35.5</v>
      </c>
      <c r="G112" s="114">
        <f>+G252</f>
        <v>275.95999999999998</v>
      </c>
      <c r="H112" s="153">
        <v>112</v>
      </c>
      <c r="I112" s="106"/>
      <c r="J112" s="106"/>
      <c r="K112" s="106"/>
    </row>
    <row r="113" spans="1:11" s="5" customFormat="1" x14ac:dyDescent="0.2">
      <c r="A113" s="165" t="s">
        <v>13</v>
      </c>
      <c r="B113" s="165"/>
      <c r="C113" s="69"/>
      <c r="D113" s="10">
        <v>3</v>
      </c>
      <c r="E113" s="4"/>
      <c r="F113" s="114">
        <f>+F259</f>
        <v>204.41</v>
      </c>
      <c r="G113" s="114">
        <f>+G259</f>
        <v>403.57</v>
      </c>
      <c r="H113" s="153">
        <v>113</v>
      </c>
      <c r="I113" s="106"/>
      <c r="J113" s="106"/>
      <c r="K113" s="106"/>
    </row>
    <row r="114" spans="1:11" s="5" customFormat="1" x14ac:dyDescent="0.2">
      <c r="A114" s="168" t="s">
        <v>108</v>
      </c>
      <c r="B114" s="168"/>
      <c r="C114" s="71"/>
      <c r="D114" s="4"/>
      <c r="E114" s="4"/>
      <c r="F114" s="133">
        <f>SUM(F111:F113)</f>
        <v>43698.91</v>
      </c>
      <c r="G114" s="133">
        <f>SUM(G111:G113)</f>
        <v>19031.53</v>
      </c>
      <c r="H114" s="153">
        <v>114</v>
      </c>
      <c r="I114" s="106"/>
      <c r="J114" s="106"/>
      <c r="K114" s="106"/>
    </row>
    <row r="115" spans="1:11" s="5" customFormat="1" x14ac:dyDescent="0.2">
      <c r="A115" s="98"/>
      <c r="B115" s="98"/>
      <c r="C115" s="98"/>
      <c r="D115" s="4"/>
      <c r="E115" s="4"/>
      <c r="F115" s="134"/>
      <c r="G115" s="134"/>
      <c r="H115" s="153">
        <v>115</v>
      </c>
      <c r="I115" s="106"/>
      <c r="J115" s="106"/>
      <c r="K115" s="106"/>
    </row>
    <row r="116" spans="1:11" s="5" customFormat="1" x14ac:dyDescent="0.2">
      <c r="A116" s="98" t="s">
        <v>110</v>
      </c>
      <c r="B116" s="98"/>
      <c r="C116" s="98"/>
      <c r="D116" s="4"/>
      <c r="E116" s="4"/>
      <c r="F116" s="134">
        <f>+F103-F114</f>
        <v>25021.819999999992</v>
      </c>
      <c r="G116" s="134">
        <f>+G103-G114</f>
        <v>11791.04</v>
      </c>
      <c r="H116" s="153">
        <v>116</v>
      </c>
      <c r="I116" s="106"/>
      <c r="J116" s="106"/>
      <c r="K116" s="106"/>
    </row>
    <row r="117" spans="1:11" s="5" customFormat="1" x14ac:dyDescent="0.2">
      <c r="A117" s="98"/>
      <c r="B117" s="98"/>
      <c r="C117" s="98"/>
      <c r="D117" s="4"/>
      <c r="E117" s="4"/>
      <c r="F117" s="134"/>
      <c r="G117" s="134"/>
      <c r="H117" s="153">
        <v>117</v>
      </c>
      <c r="I117" s="106"/>
      <c r="J117" s="106"/>
      <c r="K117" s="106"/>
    </row>
    <row r="118" spans="1:11" s="5" customFormat="1" x14ac:dyDescent="0.2">
      <c r="A118" s="3" t="s">
        <v>111</v>
      </c>
      <c r="B118" s="6"/>
      <c r="C118" s="4"/>
      <c r="D118" s="157">
        <v>4</v>
      </c>
      <c r="E118" s="4"/>
      <c r="F118" s="114">
        <f>+F266</f>
        <v>0</v>
      </c>
      <c r="G118" s="114">
        <f>+G266</f>
        <v>0</v>
      </c>
      <c r="H118" s="153">
        <v>118</v>
      </c>
      <c r="I118" s="106"/>
      <c r="J118" s="106"/>
      <c r="K118" s="106"/>
    </row>
    <row r="119" spans="1:11" s="5" customFormat="1" ht="15" thickBot="1" x14ac:dyDescent="0.25">
      <c r="A119" s="168" t="s">
        <v>25</v>
      </c>
      <c r="B119" s="168"/>
      <c r="C119" s="71"/>
      <c r="D119" s="4"/>
      <c r="E119" s="4"/>
      <c r="F119" s="135">
        <f>+F116+F118</f>
        <v>25021.819999999992</v>
      </c>
      <c r="G119" s="135">
        <f>+G116+G118</f>
        <v>11791.04</v>
      </c>
      <c r="H119" s="153">
        <v>119</v>
      </c>
      <c r="I119" s="106"/>
      <c r="J119" s="106"/>
      <c r="K119" s="106"/>
    </row>
    <row r="120" spans="1:11" s="5" customFormat="1" ht="15" thickTop="1" x14ac:dyDescent="0.2">
      <c r="A120" s="3"/>
      <c r="B120" s="6"/>
      <c r="C120" s="4"/>
      <c r="D120" s="4"/>
      <c r="E120" s="4"/>
      <c r="F120" s="136"/>
      <c r="G120" s="137"/>
      <c r="H120" s="153">
        <v>120</v>
      </c>
      <c r="I120" s="106"/>
      <c r="J120" s="106"/>
      <c r="K120" s="106"/>
    </row>
    <row r="121" spans="1:11" s="5" customFormat="1" x14ac:dyDescent="0.2">
      <c r="A121" s="168" t="s">
        <v>37</v>
      </c>
      <c r="B121" s="168"/>
      <c r="C121" s="71"/>
      <c r="D121" s="4"/>
      <c r="E121" s="4"/>
      <c r="F121" s="138"/>
      <c r="G121" s="139"/>
      <c r="H121" s="153">
        <v>121</v>
      </c>
    </row>
    <row r="122" spans="1:11" s="5" customFormat="1" x14ac:dyDescent="0.2">
      <c r="A122" s="165" t="s">
        <v>90</v>
      </c>
      <c r="B122" s="165"/>
      <c r="C122" s="90" t="str">
        <f>+J12</f>
        <v>Onderwijs</v>
      </c>
      <c r="D122" s="10"/>
      <c r="E122" s="4"/>
      <c r="F122" s="140">
        <f>+I99</f>
        <v>16527.52</v>
      </c>
      <c r="G122" s="99">
        <v>16570.95</v>
      </c>
      <c r="H122" s="153">
        <v>122</v>
      </c>
    </row>
    <row r="123" spans="1:11" s="5" customFormat="1" x14ac:dyDescent="0.2">
      <c r="A123" s="165" t="s">
        <v>91</v>
      </c>
      <c r="B123" s="165"/>
      <c r="C123" s="90" t="str">
        <f>+C122</f>
        <v>Onderwijs</v>
      </c>
      <c r="D123" s="10"/>
      <c r="E123" s="4"/>
      <c r="F123" s="140">
        <f>IF(F107&gt;(+I99+G75),+I99+G75,+F107)*(-1)</f>
        <v>-16004</v>
      </c>
      <c r="G123" s="99">
        <v>-14932</v>
      </c>
      <c r="H123" s="153">
        <v>123</v>
      </c>
    </row>
    <row r="124" spans="1:11" s="5" customFormat="1" x14ac:dyDescent="0.2">
      <c r="A124" s="165" t="s">
        <v>90</v>
      </c>
      <c r="B124" s="165"/>
      <c r="C124" s="90" t="str">
        <f>+J13</f>
        <v>Adopteer een geit</v>
      </c>
      <c r="D124" s="10"/>
      <c r="E124" s="4"/>
      <c r="F124" s="141">
        <f>+J99</f>
        <v>1423.44</v>
      </c>
      <c r="G124" s="99">
        <v>14251.62</v>
      </c>
      <c r="H124" s="153">
        <v>124</v>
      </c>
    </row>
    <row r="125" spans="1:11" s="5" customFormat="1" x14ac:dyDescent="0.2">
      <c r="A125" s="165" t="s">
        <v>91</v>
      </c>
      <c r="B125" s="165"/>
      <c r="C125" s="90" t="str">
        <f>+C124</f>
        <v>Adopteer een geit</v>
      </c>
      <c r="D125" s="10"/>
      <c r="E125" s="4"/>
      <c r="F125" s="140">
        <f>+IF(F108&gt;(+J99+G76),+J99+G76,+F108)*(-1)</f>
        <v>0</v>
      </c>
      <c r="G125" s="99">
        <v>-3420</v>
      </c>
      <c r="H125" s="153">
        <v>125</v>
      </c>
    </row>
    <row r="126" spans="1:11" s="5" customFormat="1" x14ac:dyDescent="0.2">
      <c r="A126" s="165" t="s">
        <v>90</v>
      </c>
      <c r="B126" s="165"/>
      <c r="C126" s="90" t="str">
        <f>+J14</f>
        <v>Huizenbouw oma's</v>
      </c>
      <c r="D126" s="10"/>
      <c r="E126" s="4"/>
      <c r="F126" s="140">
        <f>+K99</f>
        <v>50769.770000000004</v>
      </c>
      <c r="G126" s="99">
        <v>0</v>
      </c>
      <c r="H126" s="153">
        <v>126</v>
      </c>
    </row>
    <row r="127" spans="1:11" s="5" customFormat="1" x14ac:dyDescent="0.2">
      <c r="A127" s="165" t="s">
        <v>91</v>
      </c>
      <c r="B127" s="165"/>
      <c r="C127" s="90" t="str">
        <f>+C126</f>
        <v>Huizenbouw oma's</v>
      </c>
      <c r="D127" s="10"/>
      <c r="E127" s="4"/>
      <c r="F127" s="140">
        <f>IF(F109&gt;(+K$99+G77),+G77+K$99,+F109)*(-1)</f>
        <v>-27455</v>
      </c>
      <c r="G127" s="99">
        <v>0</v>
      </c>
      <c r="H127" s="153">
        <v>127</v>
      </c>
    </row>
    <row r="128" spans="1:11" s="5" customFormat="1" x14ac:dyDescent="0.2">
      <c r="A128" s="165" t="s">
        <v>152</v>
      </c>
      <c r="B128" s="165"/>
      <c r="C128" s="69"/>
      <c r="D128" s="10"/>
      <c r="E128" s="4"/>
      <c r="F128" s="140">
        <f>+F129-SUM(F122:F127)</f>
        <v>-239.91000000001077</v>
      </c>
      <c r="G128" s="140">
        <f>+G129-SUM(G122:G127)</f>
        <v>-679.53000000000065</v>
      </c>
      <c r="H128" s="153">
        <v>128</v>
      </c>
    </row>
    <row r="129" spans="1:8" s="5" customFormat="1" ht="15" thickBot="1" x14ac:dyDescent="0.25">
      <c r="A129" s="168" t="s">
        <v>14</v>
      </c>
      <c r="B129" s="168"/>
      <c r="C129" s="71"/>
      <c r="D129" s="4"/>
      <c r="E129" s="4"/>
      <c r="F129" s="142">
        <f>+F119</f>
        <v>25021.819999999992</v>
      </c>
      <c r="G129" s="142">
        <f>+G119</f>
        <v>11791.04</v>
      </c>
      <c r="H129" s="153">
        <v>129</v>
      </c>
    </row>
    <row r="130" spans="1:8" s="5" customFormat="1" ht="15" thickTop="1" x14ac:dyDescent="0.2">
      <c r="A130" s="165"/>
      <c r="B130" s="165"/>
      <c r="C130" s="29"/>
      <c r="D130" s="3"/>
      <c r="E130" s="29"/>
      <c r="F130" s="122"/>
      <c r="G130" s="122"/>
      <c r="H130" s="153">
        <v>130</v>
      </c>
    </row>
    <row r="131" spans="1:8" s="5" customFormat="1" x14ac:dyDescent="0.2">
      <c r="A131" s="152" t="str">
        <f>IF(F131=0,"   ","LET OP: VERSCHIL TUSSEN BALANS EN STAAT VAN BATEN EN LASTEN")</f>
        <v>LET OP: VERSCHIL TUSSEN BALANS EN STAAT VAN BATEN EN LASTEN</v>
      </c>
      <c r="B131" s="78"/>
      <c r="C131" s="29"/>
      <c r="D131" s="3"/>
      <c r="E131" s="29"/>
      <c r="F131" s="143">
        <f>+F128-F78+G78</f>
        <v>-5.4569682106375694E-12</v>
      </c>
      <c r="G131" s="122"/>
      <c r="H131" s="153">
        <v>131</v>
      </c>
    </row>
    <row r="132" spans="1:8" s="5" customFormat="1" x14ac:dyDescent="0.2">
      <c r="A132" s="78"/>
      <c r="B132" s="78"/>
      <c r="C132" s="29"/>
      <c r="D132" s="3"/>
      <c r="E132" s="29"/>
      <c r="F132" s="143"/>
      <c r="G132" s="122"/>
      <c r="H132" s="153">
        <v>132</v>
      </c>
    </row>
    <row r="133" spans="1:8" s="5" customFormat="1" x14ac:dyDescent="0.2">
      <c r="A133" s="168" t="s">
        <v>15</v>
      </c>
      <c r="B133" s="168"/>
      <c r="C133" s="71"/>
      <c r="D133" s="3"/>
      <c r="E133" s="29"/>
      <c r="F133" s="122"/>
      <c r="G133" s="122"/>
      <c r="H133" s="153">
        <v>133</v>
      </c>
    </row>
    <row r="134" spans="1:8" s="5" customFormat="1" x14ac:dyDescent="0.2">
      <c r="A134" s="166" t="s">
        <v>58</v>
      </c>
      <c r="B134" s="165"/>
      <c r="C134" s="69"/>
      <c r="D134" s="4"/>
      <c r="E134" s="4"/>
      <c r="F134" s="144">
        <f>IFERROR(F111/+F103,0)</f>
        <v>0.63240015058047261</v>
      </c>
      <c r="G134" s="144">
        <f>IFERROR(G111/+G103,0)</f>
        <v>0.59540784561443127</v>
      </c>
      <c r="H134" s="153">
        <v>134</v>
      </c>
    </row>
    <row r="135" spans="1:8" s="5" customFormat="1" x14ac:dyDescent="0.2">
      <c r="A135" s="166" t="s">
        <v>59</v>
      </c>
      <c r="B135" s="165"/>
      <c r="C135" s="69"/>
      <c r="D135" s="4"/>
      <c r="E135" s="4"/>
      <c r="F135" s="144">
        <f>IFERROR(F111/+F114,0)</f>
        <v>0.99450993171225543</v>
      </c>
      <c r="G135" s="144">
        <f>IFERROR(G111/+G114,0)</f>
        <v>0.96429451546985456</v>
      </c>
      <c r="H135" s="153">
        <v>135</v>
      </c>
    </row>
    <row r="136" spans="1:8" s="5" customFormat="1" x14ac:dyDescent="0.2">
      <c r="A136" s="165" t="s">
        <v>16</v>
      </c>
      <c r="B136" s="165"/>
      <c r="C136" s="69"/>
      <c r="D136" s="4"/>
      <c r="E136" s="4"/>
      <c r="F136" s="144">
        <f>IFERROR(F112/+F99,0)</f>
        <v>5.1658356947023121E-4</v>
      </c>
      <c r="G136" s="144">
        <f>IFERROR(G112/+G99,0)</f>
        <v>8.9531794396119461E-3</v>
      </c>
      <c r="H136" s="153">
        <v>136</v>
      </c>
    </row>
    <row r="137" spans="1:8" x14ac:dyDescent="0.2">
      <c r="A137" s="165" t="s">
        <v>17</v>
      </c>
      <c r="B137" s="165"/>
      <c r="C137" s="69"/>
      <c r="F137" s="144">
        <f>IFERROR(F113/+F114,0)</f>
        <v>4.6776910453830535E-3</v>
      </c>
      <c r="G137" s="144">
        <f>IFERROR(G113/+G114,0)</f>
        <v>2.1205336617707564E-2</v>
      </c>
      <c r="H137" s="153">
        <v>137</v>
      </c>
    </row>
    <row r="138" spans="1:8" x14ac:dyDescent="0.2">
      <c r="A138" s="30"/>
      <c r="B138" s="31"/>
      <c r="F138" s="145"/>
      <c r="G138" s="145"/>
      <c r="H138" s="153">
        <v>138</v>
      </c>
    </row>
    <row r="139" spans="1:8" x14ac:dyDescent="0.2">
      <c r="A139" s="162" t="str">
        <f>A58</f>
        <v>Stichting ter ondersteuning van Pefo Uganda</v>
      </c>
      <c r="B139" s="162"/>
      <c r="C139" s="162"/>
      <c r="D139" s="162"/>
      <c r="E139" s="162"/>
      <c r="F139" s="162"/>
      <c r="G139" s="162"/>
      <c r="H139" s="153">
        <v>139</v>
      </c>
    </row>
    <row r="140" spans="1:8" x14ac:dyDescent="0.2">
      <c r="A140" s="30"/>
      <c r="B140" s="31"/>
      <c r="C140" s="32"/>
      <c r="D140" s="32"/>
      <c r="E140" s="3"/>
      <c r="H140" s="153">
        <v>140</v>
      </c>
    </row>
    <row r="141" spans="1:8" ht="15" x14ac:dyDescent="0.2">
      <c r="A141" s="159" t="s">
        <v>41</v>
      </c>
      <c r="B141" s="159"/>
      <c r="C141" s="159"/>
      <c r="D141" s="159"/>
      <c r="E141" s="159"/>
      <c r="F141" s="159"/>
      <c r="G141" s="159"/>
      <c r="H141" s="153">
        <v>141</v>
      </c>
    </row>
    <row r="142" spans="1:8" x14ac:dyDescent="0.2">
      <c r="A142" s="1"/>
      <c r="B142" s="2"/>
      <c r="C142" s="32"/>
      <c r="D142" s="32"/>
      <c r="E142" s="3"/>
      <c r="H142" s="153">
        <v>142</v>
      </c>
    </row>
    <row r="143" spans="1:8" x14ac:dyDescent="0.2">
      <c r="A143" s="163" t="s">
        <v>100</v>
      </c>
      <c r="B143" s="163"/>
      <c r="C143" s="163"/>
      <c r="D143" s="163"/>
      <c r="E143" s="163"/>
      <c r="F143" s="163"/>
      <c r="G143" s="163"/>
      <c r="H143" s="153">
        <v>143</v>
      </c>
    </row>
    <row r="144" spans="1:8" x14ac:dyDescent="0.2">
      <c r="A144" s="161" t="s">
        <v>168</v>
      </c>
      <c r="B144" s="161"/>
      <c r="C144" s="161"/>
      <c r="D144" s="161"/>
      <c r="E144" s="161"/>
      <c r="F144" s="161"/>
      <c r="G144" s="161"/>
      <c r="H144" s="153">
        <v>144</v>
      </c>
    </row>
    <row r="145" spans="1:8" x14ac:dyDescent="0.2">
      <c r="A145" s="161"/>
      <c r="B145" s="161"/>
      <c r="C145" s="161"/>
      <c r="D145" s="161"/>
      <c r="E145" s="161"/>
      <c r="F145" s="161"/>
      <c r="G145" s="161"/>
      <c r="H145" s="153">
        <v>145</v>
      </c>
    </row>
    <row r="146" spans="1:8" x14ac:dyDescent="0.2">
      <c r="A146" s="161"/>
      <c r="B146" s="161"/>
      <c r="C146" s="161"/>
      <c r="D146" s="161"/>
      <c r="E146" s="161"/>
      <c r="F146" s="161"/>
      <c r="G146" s="161"/>
      <c r="H146" s="153">
        <v>146</v>
      </c>
    </row>
    <row r="147" spans="1:8" x14ac:dyDescent="0.2">
      <c r="A147" s="161"/>
      <c r="B147" s="161"/>
      <c r="C147" s="161"/>
      <c r="D147" s="161"/>
      <c r="E147" s="161"/>
      <c r="F147" s="161"/>
      <c r="G147" s="161"/>
      <c r="H147" s="153">
        <v>147</v>
      </c>
    </row>
    <row r="148" spans="1:8" x14ac:dyDescent="0.2">
      <c r="A148" s="161"/>
      <c r="B148" s="161"/>
      <c r="C148" s="161"/>
      <c r="D148" s="161"/>
      <c r="E148" s="161"/>
      <c r="F148" s="161"/>
      <c r="G148" s="161"/>
      <c r="H148" s="153">
        <v>148</v>
      </c>
    </row>
    <row r="149" spans="1:8" x14ac:dyDescent="0.2">
      <c r="A149" s="36"/>
      <c r="B149" s="33"/>
      <c r="C149" s="34"/>
      <c r="D149" s="34"/>
      <c r="E149" s="35"/>
      <c r="F149" s="3"/>
      <c r="G149" s="3"/>
      <c r="H149" s="153">
        <v>149</v>
      </c>
    </row>
    <row r="150" spans="1:8" x14ac:dyDescent="0.2">
      <c r="A150" s="163" t="s">
        <v>42</v>
      </c>
      <c r="B150" s="163"/>
      <c r="C150" s="163"/>
      <c r="D150" s="163"/>
      <c r="E150" s="163"/>
      <c r="F150" s="163"/>
      <c r="G150" s="163"/>
      <c r="H150" s="153">
        <v>150</v>
      </c>
    </row>
    <row r="151" spans="1:8" x14ac:dyDescent="0.2">
      <c r="A151" s="40"/>
      <c r="B151" s="41"/>
      <c r="C151" s="34"/>
      <c r="D151" s="34"/>
      <c r="E151" s="35"/>
      <c r="H151" s="153">
        <v>151</v>
      </c>
    </row>
    <row r="152" spans="1:8" x14ac:dyDescent="0.2">
      <c r="A152" s="163" t="s">
        <v>18</v>
      </c>
      <c r="B152" s="163"/>
      <c r="C152" s="163"/>
      <c r="D152" s="163"/>
      <c r="E152" s="163"/>
      <c r="F152" s="163"/>
      <c r="G152" s="163"/>
      <c r="H152" s="153">
        <v>152</v>
      </c>
    </row>
    <row r="153" spans="1:8" x14ac:dyDescent="0.2">
      <c r="A153" s="178" t="s">
        <v>104</v>
      </c>
      <c r="B153" s="178"/>
      <c r="C153" s="178"/>
      <c r="D153" s="178"/>
      <c r="E153" s="178"/>
      <c r="F153" s="178"/>
      <c r="G153" s="178"/>
      <c r="H153" s="153">
        <v>153</v>
      </c>
    </row>
    <row r="154" spans="1:8" x14ac:dyDescent="0.2">
      <c r="A154" s="178"/>
      <c r="B154" s="178"/>
      <c r="C154" s="178"/>
      <c r="D154" s="178"/>
      <c r="E154" s="178"/>
      <c r="F154" s="178"/>
      <c r="G154" s="178"/>
      <c r="H154" s="153">
        <v>154</v>
      </c>
    </row>
    <row r="155" spans="1:8" x14ac:dyDescent="0.2">
      <c r="A155" s="52"/>
      <c r="B155" s="52"/>
      <c r="C155" s="52"/>
      <c r="D155" s="52"/>
      <c r="E155" s="67"/>
      <c r="F155" s="66"/>
      <c r="G155" s="66"/>
      <c r="H155" s="153">
        <v>155</v>
      </c>
    </row>
    <row r="156" spans="1:8" x14ac:dyDescent="0.2">
      <c r="A156" s="161" t="s">
        <v>43</v>
      </c>
      <c r="B156" s="161"/>
      <c r="C156" s="161"/>
      <c r="D156" s="161"/>
      <c r="E156" s="161"/>
      <c r="F156" s="161"/>
      <c r="G156" s="161"/>
      <c r="H156" s="153">
        <v>156</v>
      </c>
    </row>
    <row r="157" spans="1:8" x14ac:dyDescent="0.2">
      <c r="A157" s="37"/>
      <c r="B157" s="38"/>
      <c r="C157" s="37"/>
      <c r="D157" s="37"/>
      <c r="E157" s="39"/>
      <c r="H157" s="153">
        <v>157</v>
      </c>
    </row>
    <row r="158" spans="1:8" x14ac:dyDescent="0.2">
      <c r="A158" s="163" t="s">
        <v>26</v>
      </c>
      <c r="B158" s="163"/>
      <c r="C158" s="163"/>
      <c r="D158" s="163"/>
      <c r="E158" s="163"/>
      <c r="F158" s="163"/>
      <c r="G158" s="163"/>
      <c r="H158" s="153">
        <v>158</v>
      </c>
    </row>
    <row r="159" spans="1:8" x14ac:dyDescent="0.2">
      <c r="A159" s="177" t="s">
        <v>27</v>
      </c>
      <c r="B159" s="177"/>
      <c r="C159" s="177"/>
      <c r="D159" s="177"/>
      <c r="E159" s="177"/>
      <c r="F159" s="177"/>
      <c r="G159" s="177"/>
      <c r="H159" s="153">
        <v>159</v>
      </c>
    </row>
    <row r="160" spans="1:8" x14ac:dyDescent="0.2">
      <c r="H160" s="153">
        <v>160</v>
      </c>
    </row>
    <row r="161" spans="1:8" x14ac:dyDescent="0.2">
      <c r="A161" s="163" t="s">
        <v>47</v>
      </c>
      <c r="B161" s="163"/>
      <c r="C161" s="163"/>
      <c r="D161" s="163"/>
      <c r="E161" s="163"/>
      <c r="F161" s="163"/>
      <c r="G161" s="163"/>
      <c r="H161" s="153">
        <v>161</v>
      </c>
    </row>
    <row r="162" spans="1:8" x14ac:dyDescent="0.2">
      <c r="A162" s="177" t="s">
        <v>102</v>
      </c>
      <c r="B162" s="177"/>
      <c r="C162" s="177"/>
      <c r="D162" s="177"/>
      <c r="E162" s="177"/>
      <c r="F162" s="177"/>
      <c r="G162" s="177"/>
      <c r="H162" s="153">
        <v>162</v>
      </c>
    </row>
    <row r="163" spans="1:8" x14ac:dyDescent="0.2">
      <c r="H163" s="153">
        <v>163</v>
      </c>
    </row>
    <row r="164" spans="1:8" x14ac:dyDescent="0.2">
      <c r="A164" s="163" t="s">
        <v>45</v>
      </c>
      <c r="B164" s="163"/>
      <c r="C164" s="163"/>
      <c r="D164" s="163"/>
      <c r="E164" s="163"/>
      <c r="F164" s="163"/>
      <c r="G164" s="163"/>
      <c r="H164" s="153">
        <v>164</v>
      </c>
    </row>
    <row r="165" spans="1:8" x14ac:dyDescent="0.2">
      <c r="A165" s="177" t="s">
        <v>46</v>
      </c>
      <c r="B165" s="177"/>
      <c r="C165" s="177"/>
      <c r="D165" s="177"/>
      <c r="E165" s="177"/>
      <c r="F165" s="177"/>
      <c r="G165" s="177"/>
      <c r="H165" s="153">
        <v>165</v>
      </c>
    </row>
    <row r="166" spans="1:8" x14ac:dyDescent="0.2">
      <c r="A166" s="177"/>
      <c r="B166" s="177"/>
      <c r="C166" s="177"/>
      <c r="D166" s="177"/>
      <c r="E166" s="177"/>
      <c r="F166" s="177"/>
      <c r="G166" s="177"/>
      <c r="H166" s="153">
        <v>166</v>
      </c>
    </row>
    <row r="167" spans="1:8" x14ac:dyDescent="0.2">
      <c r="H167" s="153">
        <v>167</v>
      </c>
    </row>
    <row r="168" spans="1:8" x14ac:dyDescent="0.2">
      <c r="A168" s="163" t="s">
        <v>44</v>
      </c>
      <c r="B168" s="163"/>
      <c r="C168" s="163"/>
      <c r="D168" s="163"/>
      <c r="E168" s="163"/>
      <c r="F168" s="163"/>
      <c r="G168" s="163"/>
      <c r="H168" s="153">
        <v>168</v>
      </c>
    </row>
    <row r="169" spans="1:8" x14ac:dyDescent="0.2">
      <c r="A169" s="40"/>
      <c r="B169" s="41"/>
      <c r="C169" s="34"/>
      <c r="D169" s="34"/>
      <c r="E169" s="35"/>
      <c r="H169" s="153">
        <v>169</v>
      </c>
    </row>
    <row r="170" spans="1:8" x14ac:dyDescent="0.2">
      <c r="A170" s="163" t="s">
        <v>18</v>
      </c>
      <c r="B170" s="163"/>
      <c r="C170" s="163"/>
      <c r="D170" s="163"/>
      <c r="E170" s="163"/>
      <c r="F170" s="163"/>
      <c r="G170" s="163"/>
      <c r="H170" s="153">
        <v>170</v>
      </c>
    </row>
    <row r="171" spans="1:8" x14ac:dyDescent="0.2">
      <c r="A171" s="161" t="s">
        <v>28</v>
      </c>
      <c r="B171" s="161"/>
      <c r="C171" s="161"/>
      <c r="D171" s="161"/>
      <c r="E171" s="161"/>
      <c r="F171" s="161"/>
      <c r="G171" s="161"/>
      <c r="H171" s="153">
        <v>171</v>
      </c>
    </row>
    <row r="172" spans="1:8" x14ac:dyDescent="0.2">
      <c r="A172" s="161"/>
      <c r="B172" s="161"/>
      <c r="C172" s="161"/>
      <c r="D172" s="161"/>
      <c r="E172" s="161"/>
      <c r="F172" s="161"/>
      <c r="G172" s="161"/>
      <c r="H172" s="153">
        <v>172</v>
      </c>
    </row>
    <row r="173" spans="1:8" x14ac:dyDescent="0.2">
      <c r="A173" s="161"/>
      <c r="B173" s="161"/>
      <c r="C173" s="161"/>
      <c r="D173" s="161"/>
      <c r="E173" s="161"/>
      <c r="F173" s="161"/>
      <c r="G173" s="161"/>
      <c r="H173" s="153">
        <v>173</v>
      </c>
    </row>
    <row r="174" spans="1:8" x14ac:dyDescent="0.2">
      <c r="A174" s="40"/>
      <c r="B174" s="41"/>
      <c r="C174" s="34"/>
      <c r="D174" s="34"/>
      <c r="E174" s="35"/>
      <c r="H174" s="153">
        <v>174</v>
      </c>
    </row>
    <row r="175" spans="1:8" x14ac:dyDescent="0.2">
      <c r="A175" s="163" t="s">
        <v>132</v>
      </c>
      <c r="B175" s="163"/>
      <c r="C175" s="163"/>
      <c r="D175" s="163"/>
      <c r="E175" s="163"/>
      <c r="F175" s="163"/>
      <c r="G175" s="163"/>
      <c r="H175" s="153">
        <v>175</v>
      </c>
    </row>
    <row r="176" spans="1:8" x14ac:dyDescent="0.2">
      <c r="A176" s="40" t="s">
        <v>133</v>
      </c>
      <c r="B176" s="41"/>
      <c r="C176" s="34"/>
      <c r="D176" s="34"/>
      <c r="E176" s="35"/>
      <c r="H176" s="153">
        <v>176</v>
      </c>
    </row>
    <row r="177" spans="1:8" x14ac:dyDescent="0.2">
      <c r="A177" s="40"/>
      <c r="B177" s="41"/>
      <c r="C177" s="34"/>
      <c r="D177" s="34"/>
      <c r="E177" s="35"/>
      <c r="H177" s="153">
        <v>177</v>
      </c>
    </row>
    <row r="178" spans="1:8" x14ac:dyDescent="0.2">
      <c r="A178" s="163" t="s">
        <v>3</v>
      </c>
      <c r="B178" s="163"/>
      <c r="C178" s="163"/>
      <c r="D178" s="163"/>
      <c r="E178" s="163"/>
      <c r="F178" s="163"/>
      <c r="G178" s="163"/>
      <c r="H178" s="153">
        <v>178</v>
      </c>
    </row>
    <row r="179" spans="1:8" x14ac:dyDescent="0.2">
      <c r="A179" s="161" t="s">
        <v>103</v>
      </c>
      <c r="B179" s="161"/>
      <c r="C179" s="161"/>
      <c r="D179" s="161"/>
      <c r="E179" s="161"/>
      <c r="F179" s="161"/>
      <c r="G179" s="161"/>
      <c r="H179" s="153">
        <v>179</v>
      </c>
    </row>
    <row r="180" spans="1:8" x14ac:dyDescent="0.2">
      <c r="A180" s="161"/>
      <c r="B180" s="161"/>
      <c r="C180" s="161"/>
      <c r="D180" s="161"/>
      <c r="E180" s="161"/>
      <c r="F180" s="161"/>
      <c r="G180" s="161"/>
      <c r="H180" s="153">
        <v>180</v>
      </c>
    </row>
    <row r="181" spans="1:8" x14ac:dyDescent="0.2">
      <c r="A181" s="163" t="s">
        <v>34</v>
      </c>
      <c r="B181" s="163"/>
      <c r="C181" s="163"/>
      <c r="D181" s="163"/>
      <c r="E181" s="163"/>
      <c r="F181" s="163"/>
      <c r="G181" s="163"/>
      <c r="H181" s="153">
        <v>181</v>
      </c>
    </row>
    <row r="182" spans="1:8" x14ac:dyDescent="0.2">
      <c r="A182" s="164" t="s">
        <v>128</v>
      </c>
      <c r="B182" s="164"/>
      <c r="C182" s="164"/>
      <c r="D182" s="164"/>
      <c r="E182" s="164"/>
      <c r="F182" s="164"/>
      <c r="G182" s="164"/>
      <c r="H182" s="153">
        <v>182</v>
      </c>
    </row>
    <row r="183" spans="1:8" x14ac:dyDescent="0.2">
      <c r="A183" s="161" t="s">
        <v>154</v>
      </c>
      <c r="B183" s="161"/>
      <c r="C183" s="161"/>
      <c r="D183" s="161"/>
      <c r="E183" s="161"/>
      <c r="F183" s="161"/>
      <c r="G183" s="161"/>
      <c r="H183" s="153">
        <v>183</v>
      </c>
    </row>
    <row r="184" spans="1:8" x14ac:dyDescent="0.2">
      <c r="A184" s="161"/>
      <c r="B184" s="161"/>
      <c r="C184" s="161"/>
      <c r="D184" s="161"/>
      <c r="E184" s="161"/>
      <c r="F184" s="161"/>
      <c r="G184" s="161"/>
      <c r="H184" s="153">
        <v>184</v>
      </c>
    </row>
    <row r="185" spans="1:8" x14ac:dyDescent="0.2">
      <c r="A185" s="102"/>
      <c r="B185" s="102"/>
      <c r="C185" s="102"/>
      <c r="D185" s="102"/>
      <c r="E185" s="102"/>
      <c r="F185" s="102"/>
      <c r="G185" s="102"/>
      <c r="H185" s="153">
        <v>185</v>
      </c>
    </row>
    <row r="186" spans="1:8" x14ac:dyDescent="0.2">
      <c r="A186" s="164" t="s">
        <v>48</v>
      </c>
      <c r="B186" s="164"/>
      <c r="C186" s="164"/>
      <c r="D186" s="164"/>
      <c r="E186" s="164"/>
      <c r="F186" s="164"/>
      <c r="G186" s="164"/>
      <c r="H186" s="153">
        <v>186</v>
      </c>
    </row>
    <row r="187" spans="1:8" x14ac:dyDescent="0.2">
      <c r="A187" s="161" t="s">
        <v>66</v>
      </c>
      <c r="B187" s="161"/>
      <c r="C187" s="161"/>
      <c r="D187" s="161"/>
      <c r="E187" s="161"/>
      <c r="F187" s="161"/>
      <c r="G187" s="161"/>
      <c r="H187" s="153">
        <v>187</v>
      </c>
    </row>
    <row r="188" spans="1:8" x14ac:dyDescent="0.2">
      <c r="A188" s="161"/>
      <c r="B188" s="161"/>
      <c r="C188" s="161"/>
      <c r="D188" s="161"/>
      <c r="E188" s="161"/>
      <c r="F188" s="161"/>
      <c r="G188" s="161"/>
      <c r="H188" s="153">
        <v>188</v>
      </c>
    </row>
    <row r="189" spans="1:8" x14ac:dyDescent="0.2">
      <c r="A189" s="161"/>
      <c r="B189" s="161"/>
      <c r="C189" s="161"/>
      <c r="D189" s="161"/>
      <c r="E189" s="161"/>
      <c r="F189" s="161"/>
      <c r="G189" s="161"/>
      <c r="H189" s="153">
        <v>189</v>
      </c>
    </row>
    <row r="190" spans="1:8" x14ac:dyDescent="0.2">
      <c r="A190" s="30"/>
      <c r="B190" s="31"/>
      <c r="C190" s="32"/>
      <c r="D190" s="32"/>
      <c r="E190" s="3"/>
      <c r="H190" s="153">
        <v>190</v>
      </c>
    </row>
    <row r="191" spans="1:8" x14ac:dyDescent="0.2">
      <c r="A191" s="163" t="s">
        <v>49</v>
      </c>
      <c r="B191" s="163"/>
      <c r="C191" s="163"/>
      <c r="D191" s="163"/>
      <c r="E191" s="163"/>
      <c r="F191" s="163"/>
      <c r="G191" s="163"/>
      <c r="H191" s="153">
        <v>191</v>
      </c>
    </row>
    <row r="192" spans="1:8" x14ac:dyDescent="0.2">
      <c r="A192" s="42"/>
      <c r="B192" s="43"/>
      <c r="C192" s="42"/>
      <c r="D192" s="42"/>
      <c r="E192" s="42"/>
      <c r="H192" s="153">
        <v>192</v>
      </c>
    </row>
    <row r="193" spans="1:8" x14ac:dyDescent="0.2">
      <c r="A193" s="163" t="s">
        <v>18</v>
      </c>
      <c r="B193" s="163"/>
      <c r="C193" s="163"/>
      <c r="D193" s="163"/>
      <c r="E193" s="163"/>
      <c r="F193" s="163"/>
      <c r="G193" s="163"/>
      <c r="H193" s="153">
        <v>193</v>
      </c>
    </row>
    <row r="194" spans="1:8" x14ac:dyDescent="0.2">
      <c r="A194" s="161" t="s">
        <v>50</v>
      </c>
      <c r="B194" s="161"/>
      <c r="C194" s="161"/>
      <c r="D194" s="161"/>
      <c r="E194" s="161"/>
      <c r="F194" s="161"/>
      <c r="G194" s="161"/>
      <c r="H194" s="153">
        <v>194</v>
      </c>
    </row>
    <row r="195" spans="1:8" x14ac:dyDescent="0.2">
      <c r="A195" s="161"/>
      <c r="B195" s="161"/>
      <c r="C195" s="161"/>
      <c r="D195" s="161"/>
      <c r="E195" s="161"/>
      <c r="F195" s="161"/>
      <c r="G195" s="161"/>
      <c r="H195" s="153">
        <v>195</v>
      </c>
    </row>
    <row r="196" spans="1:8" x14ac:dyDescent="0.2">
      <c r="A196" s="161"/>
      <c r="B196" s="161"/>
      <c r="C196" s="161"/>
      <c r="D196" s="161"/>
      <c r="E196" s="161"/>
      <c r="F196" s="161"/>
      <c r="G196" s="161"/>
      <c r="H196" s="153">
        <v>196</v>
      </c>
    </row>
    <row r="197" spans="1:8" x14ac:dyDescent="0.2">
      <c r="A197" s="161"/>
      <c r="B197" s="161"/>
      <c r="C197" s="161"/>
      <c r="D197" s="161"/>
      <c r="E197" s="161"/>
      <c r="F197" s="161"/>
      <c r="G197" s="161"/>
      <c r="H197" s="153">
        <v>197</v>
      </c>
    </row>
    <row r="198" spans="1:8" x14ac:dyDescent="0.2">
      <c r="A198" s="42"/>
      <c r="B198" s="43"/>
      <c r="C198" s="42"/>
      <c r="D198" s="42"/>
      <c r="E198" s="42"/>
      <c r="H198" s="153">
        <v>198</v>
      </c>
    </row>
    <row r="199" spans="1:8" x14ac:dyDescent="0.2">
      <c r="A199" s="163" t="s">
        <v>21</v>
      </c>
      <c r="B199" s="163"/>
      <c r="C199" s="163"/>
      <c r="D199" s="163"/>
      <c r="E199" s="163"/>
      <c r="F199" s="163"/>
      <c r="G199" s="163"/>
      <c r="H199" s="153">
        <v>199</v>
      </c>
    </row>
    <row r="200" spans="1:8" x14ac:dyDescent="0.2">
      <c r="A200" s="164" t="s">
        <v>18</v>
      </c>
      <c r="B200" s="164"/>
      <c r="C200" s="164"/>
      <c r="D200" s="164"/>
      <c r="E200" s="164"/>
      <c r="F200" s="164"/>
      <c r="G200" s="164"/>
      <c r="H200" s="153">
        <v>200</v>
      </c>
    </row>
    <row r="201" spans="1:8" ht="24.75" customHeight="1" x14ac:dyDescent="0.2">
      <c r="A201" s="161" t="s">
        <v>134</v>
      </c>
      <c r="B201" s="161"/>
      <c r="C201" s="161"/>
      <c r="D201" s="161"/>
      <c r="E201" s="161"/>
      <c r="F201" s="161"/>
      <c r="G201" s="161"/>
      <c r="H201" s="153">
        <v>201</v>
      </c>
    </row>
    <row r="202" spans="1:8" x14ac:dyDescent="0.2">
      <c r="A202" s="102"/>
      <c r="B202" s="102"/>
      <c r="C202" s="102"/>
      <c r="D202" s="102"/>
      <c r="E202" s="102"/>
      <c r="F202" s="102"/>
      <c r="G202" s="102"/>
      <c r="H202" s="153">
        <v>202</v>
      </c>
    </row>
    <row r="203" spans="1:8" x14ac:dyDescent="0.2">
      <c r="A203" s="164" t="s">
        <v>36</v>
      </c>
      <c r="B203" s="164"/>
      <c r="C203" s="164"/>
      <c r="D203" s="164"/>
      <c r="E203" s="164"/>
      <c r="F203" s="164"/>
      <c r="G203" s="164"/>
      <c r="H203" s="153">
        <v>203</v>
      </c>
    </row>
    <row r="204" spans="1:8" x14ac:dyDescent="0.2">
      <c r="A204" s="161" t="s">
        <v>51</v>
      </c>
      <c r="B204" s="161"/>
      <c r="C204" s="161"/>
      <c r="D204" s="161"/>
      <c r="E204" s="161"/>
      <c r="F204" s="161"/>
      <c r="G204" s="161"/>
      <c r="H204" s="153">
        <v>204</v>
      </c>
    </row>
    <row r="205" spans="1:8" x14ac:dyDescent="0.2">
      <c r="A205" s="161"/>
      <c r="B205" s="161"/>
      <c r="C205" s="161"/>
      <c r="D205" s="161"/>
      <c r="E205" s="161"/>
      <c r="F205" s="161"/>
      <c r="G205" s="161"/>
      <c r="H205" s="153">
        <v>205</v>
      </c>
    </row>
    <row r="206" spans="1:8" x14ac:dyDescent="0.2">
      <c r="A206" s="161"/>
      <c r="B206" s="161"/>
      <c r="C206" s="161"/>
      <c r="D206" s="161"/>
      <c r="E206" s="161"/>
      <c r="F206" s="161"/>
      <c r="G206" s="161"/>
      <c r="H206" s="153">
        <v>206</v>
      </c>
    </row>
    <row r="207" spans="1:8" x14ac:dyDescent="0.2">
      <c r="A207" s="47"/>
      <c r="B207" s="45"/>
      <c r="C207" s="46"/>
      <c r="D207" s="46"/>
      <c r="E207" s="35"/>
      <c r="H207" s="153">
        <v>207</v>
      </c>
    </row>
    <row r="208" spans="1:8" x14ac:dyDescent="0.2">
      <c r="A208" s="163" t="s">
        <v>24</v>
      </c>
      <c r="B208" s="163"/>
      <c r="C208" s="163"/>
      <c r="D208" s="163"/>
      <c r="E208" s="163"/>
      <c r="F208" s="163"/>
      <c r="G208" s="163"/>
      <c r="H208" s="153">
        <v>208</v>
      </c>
    </row>
    <row r="209" spans="1:8" x14ac:dyDescent="0.2">
      <c r="A209" s="161" t="s">
        <v>52</v>
      </c>
      <c r="B209" s="161"/>
      <c r="C209" s="161"/>
      <c r="D209" s="161"/>
      <c r="E209" s="161"/>
      <c r="F209" s="161"/>
      <c r="G209" s="161"/>
      <c r="H209" s="153">
        <v>209</v>
      </c>
    </row>
    <row r="210" spans="1:8" x14ac:dyDescent="0.2">
      <c r="A210" s="47"/>
      <c r="B210" s="45"/>
      <c r="C210" s="46"/>
      <c r="D210" s="46"/>
      <c r="E210" s="35"/>
      <c r="H210" s="153">
        <v>210</v>
      </c>
    </row>
    <row r="211" spans="1:8" ht="15" x14ac:dyDescent="0.2">
      <c r="A211" s="159" t="s">
        <v>19</v>
      </c>
      <c r="B211" s="159"/>
      <c r="C211" s="159"/>
      <c r="D211" s="159"/>
      <c r="E211" s="159"/>
      <c r="F211" s="159"/>
      <c r="G211" s="159"/>
      <c r="H211" s="153">
        <v>211</v>
      </c>
    </row>
    <row r="212" spans="1:8" ht="15" x14ac:dyDescent="0.2">
      <c r="A212" s="11"/>
      <c r="B212" s="2"/>
      <c r="C212" s="29"/>
      <c r="D212" s="3"/>
      <c r="E212" s="3"/>
      <c r="F212" s="89"/>
      <c r="G212" s="89"/>
      <c r="H212" s="153">
        <v>212</v>
      </c>
    </row>
    <row r="213" spans="1:8" x14ac:dyDescent="0.2">
      <c r="A213" s="175" t="s">
        <v>71</v>
      </c>
      <c r="B213" s="175"/>
      <c r="C213" s="175"/>
      <c r="D213" s="175"/>
      <c r="E213" s="175"/>
      <c r="F213" s="175"/>
      <c r="G213" s="175"/>
      <c r="H213" s="153">
        <v>213</v>
      </c>
    </row>
    <row r="214" spans="1:8" x14ac:dyDescent="0.2">
      <c r="A214" s="175"/>
      <c r="B214" s="175"/>
      <c r="C214" s="175"/>
      <c r="D214" s="175"/>
      <c r="E214" s="175"/>
      <c r="F214" s="175"/>
      <c r="G214" s="175"/>
      <c r="H214" s="153">
        <v>214</v>
      </c>
    </row>
    <row r="215" spans="1:8" x14ac:dyDescent="0.2">
      <c r="A215" s="175" t="s">
        <v>55</v>
      </c>
      <c r="B215" s="175"/>
      <c r="C215" s="175"/>
      <c r="D215" s="175"/>
      <c r="E215" s="175"/>
      <c r="F215" s="175"/>
      <c r="G215" s="175"/>
      <c r="H215" s="153">
        <v>215</v>
      </c>
    </row>
    <row r="216" spans="1:8" x14ac:dyDescent="0.2">
      <c r="A216" s="175"/>
      <c r="B216" s="175"/>
      <c r="C216" s="175"/>
      <c r="D216" s="175"/>
      <c r="E216" s="175"/>
      <c r="F216" s="175"/>
      <c r="G216" s="175"/>
      <c r="H216" s="153">
        <v>216</v>
      </c>
    </row>
    <row r="217" spans="1:8" ht="14.25" customHeight="1" x14ac:dyDescent="0.2">
      <c r="A217" s="44"/>
      <c r="B217" s="44"/>
      <c r="C217" s="44"/>
      <c r="D217" s="44"/>
      <c r="E217" s="44"/>
      <c r="F217" s="44"/>
      <c r="G217" s="44"/>
      <c r="H217" s="153">
        <v>217</v>
      </c>
    </row>
    <row r="218" spans="1:8" ht="15" x14ac:dyDescent="0.2">
      <c r="A218" s="159" t="s">
        <v>20</v>
      </c>
      <c r="B218" s="159"/>
      <c r="C218" s="159"/>
      <c r="D218" s="159"/>
      <c r="E218" s="159"/>
      <c r="F218" s="159"/>
      <c r="G218" s="159"/>
      <c r="H218" s="153">
        <v>218</v>
      </c>
    </row>
    <row r="219" spans="1:8" x14ac:dyDescent="0.2">
      <c r="A219" s="1"/>
      <c r="B219" s="2"/>
      <c r="F219" s="3"/>
      <c r="G219" s="3"/>
      <c r="H219" s="153">
        <v>219</v>
      </c>
    </row>
    <row r="220" spans="1:8" x14ac:dyDescent="0.2">
      <c r="A220" s="168" t="s">
        <v>21</v>
      </c>
      <c r="B220" s="168"/>
      <c r="C220" s="168"/>
      <c r="D220" s="168"/>
      <c r="E220" s="168"/>
      <c r="F220" s="3"/>
      <c r="G220" s="3"/>
      <c r="H220" s="153">
        <v>220</v>
      </c>
    </row>
    <row r="221" spans="1:8" x14ac:dyDescent="0.2">
      <c r="F221" s="3"/>
      <c r="G221" s="3"/>
      <c r="H221" s="153">
        <v>221</v>
      </c>
    </row>
    <row r="222" spans="1:8" x14ac:dyDescent="0.2">
      <c r="A222" s="170" t="s">
        <v>170</v>
      </c>
      <c r="B222" s="170"/>
      <c r="C222" s="170"/>
      <c r="D222" s="170"/>
      <c r="E222" s="170"/>
      <c r="F222" s="170"/>
      <c r="G222" s="170"/>
      <c r="H222" s="153">
        <v>222</v>
      </c>
    </row>
    <row r="223" spans="1:8" x14ac:dyDescent="0.2">
      <c r="A223" s="179" t="s">
        <v>169</v>
      </c>
      <c r="B223" s="179"/>
      <c r="C223" s="179"/>
      <c r="D223" s="179"/>
      <c r="E223" s="179"/>
      <c r="F223" s="179"/>
      <c r="G223" s="179"/>
      <c r="H223" s="153">
        <v>223</v>
      </c>
    </row>
    <row r="224" spans="1:8" x14ac:dyDescent="0.2">
      <c r="A224" s="179"/>
      <c r="B224" s="179"/>
      <c r="C224" s="179"/>
      <c r="D224" s="179"/>
      <c r="E224" s="179"/>
      <c r="F224" s="179"/>
      <c r="G224" s="179"/>
      <c r="H224" s="153">
        <v>224</v>
      </c>
    </row>
    <row r="225" spans="1:8" x14ac:dyDescent="0.2">
      <c r="A225" s="179"/>
      <c r="B225" s="179"/>
      <c r="C225" s="179"/>
      <c r="D225" s="179"/>
      <c r="E225" s="179"/>
      <c r="F225" s="179"/>
      <c r="G225" s="179"/>
      <c r="H225" s="153">
        <v>225</v>
      </c>
    </row>
    <row r="226" spans="1:8" x14ac:dyDescent="0.2">
      <c r="A226" s="170"/>
      <c r="B226" s="170"/>
      <c r="C226" s="170"/>
      <c r="D226" s="170"/>
      <c r="E226" s="170"/>
      <c r="F226" s="170"/>
      <c r="G226" s="170"/>
      <c r="H226" s="153">
        <v>226</v>
      </c>
    </row>
    <row r="227" spans="1:8" ht="14.25" customHeight="1" x14ac:dyDescent="0.2">
      <c r="A227" s="173" t="s">
        <v>171</v>
      </c>
      <c r="B227" s="173"/>
      <c r="C227" s="173"/>
      <c r="D227" s="173"/>
      <c r="E227" s="173"/>
      <c r="F227" s="173"/>
      <c r="G227" s="173"/>
      <c r="H227" s="153">
        <v>227</v>
      </c>
    </row>
    <row r="228" spans="1:8" x14ac:dyDescent="0.2">
      <c r="A228" s="173"/>
      <c r="B228" s="173"/>
      <c r="C228" s="173"/>
      <c r="D228" s="173"/>
      <c r="E228" s="173"/>
      <c r="F228" s="173"/>
      <c r="G228" s="173"/>
      <c r="H228" s="153">
        <v>228</v>
      </c>
    </row>
    <row r="229" spans="1:8" x14ac:dyDescent="0.2">
      <c r="A229" s="173"/>
      <c r="B229" s="173"/>
      <c r="C229" s="173"/>
      <c r="D229" s="173"/>
      <c r="E229" s="173"/>
      <c r="F229" s="173"/>
      <c r="G229" s="173"/>
      <c r="H229" s="153">
        <v>229</v>
      </c>
    </row>
    <row r="230" spans="1:8" x14ac:dyDescent="0.2">
      <c r="A230" s="87"/>
      <c r="B230" s="87"/>
      <c r="C230" s="87"/>
      <c r="D230" s="87"/>
      <c r="E230" s="87"/>
      <c r="F230" s="87"/>
      <c r="G230" s="87"/>
      <c r="H230" s="153">
        <v>230</v>
      </c>
    </row>
    <row r="231" spans="1:8" x14ac:dyDescent="0.2">
      <c r="F231" s="24" t="s">
        <v>9</v>
      </c>
      <c r="G231" s="24" t="s">
        <v>9</v>
      </c>
      <c r="H231" s="153">
        <v>231</v>
      </c>
    </row>
    <row r="232" spans="1:8" x14ac:dyDescent="0.2">
      <c r="A232" s="168" t="s">
        <v>98</v>
      </c>
      <c r="B232" s="168"/>
      <c r="C232" s="168"/>
      <c r="D232" s="168"/>
      <c r="E232" s="168"/>
      <c r="F232" s="25">
        <f>+F86</f>
        <v>2017</v>
      </c>
      <c r="G232" s="25">
        <f>+G86</f>
        <v>2016</v>
      </c>
      <c r="H232" s="153">
        <v>232</v>
      </c>
    </row>
    <row r="233" spans="1:8" x14ac:dyDescent="0.2">
      <c r="A233" s="1"/>
      <c r="B233" s="2"/>
      <c r="F233" s="51" t="s">
        <v>2</v>
      </c>
      <c r="G233" s="51" t="s">
        <v>2</v>
      </c>
      <c r="H233" s="153">
        <v>233</v>
      </c>
    </row>
    <row r="234" spans="1:8" x14ac:dyDescent="0.2">
      <c r="A234" s="172" t="str">
        <f>+J12</f>
        <v>Onderwijs</v>
      </c>
      <c r="B234" s="172"/>
      <c r="C234" s="172"/>
      <c r="D234" s="172"/>
      <c r="E234" s="172"/>
      <c r="G234" s="65"/>
      <c r="H234" s="153">
        <v>234</v>
      </c>
    </row>
    <row r="235" spans="1:8" x14ac:dyDescent="0.2">
      <c r="A235" s="171" t="s">
        <v>62</v>
      </c>
      <c r="B235" s="171"/>
      <c r="C235" s="171"/>
      <c r="D235" s="171"/>
      <c r="E235" s="171"/>
      <c r="F235" s="63">
        <f>+F237-F236</f>
        <v>0</v>
      </c>
      <c r="G235" s="3"/>
      <c r="H235" s="153">
        <v>235</v>
      </c>
    </row>
    <row r="236" spans="1:8" x14ac:dyDescent="0.2">
      <c r="A236" s="171" t="s">
        <v>92</v>
      </c>
      <c r="B236" s="171"/>
      <c r="C236" s="171"/>
      <c r="D236" s="171"/>
      <c r="E236" s="171"/>
      <c r="F236" s="63">
        <f>-F123</f>
        <v>16004</v>
      </c>
      <c r="G236" s="3"/>
      <c r="H236" s="153">
        <v>236</v>
      </c>
    </row>
    <row r="237" spans="1:8" x14ac:dyDescent="0.2">
      <c r="A237" s="9"/>
      <c r="B237" s="10"/>
      <c r="C237" s="28"/>
      <c r="D237" s="28"/>
      <c r="E237" s="28"/>
      <c r="F237" s="64">
        <f>+F107</f>
        <v>16004</v>
      </c>
      <c r="G237" s="3"/>
      <c r="H237" s="153">
        <v>237</v>
      </c>
    </row>
    <row r="238" spans="1:8" x14ac:dyDescent="0.2">
      <c r="A238" s="172" t="str">
        <f>A108</f>
        <v>Adopteer een geit</v>
      </c>
      <c r="B238" s="172"/>
      <c r="C238" s="172"/>
      <c r="D238" s="172"/>
      <c r="E238" s="172"/>
      <c r="G238" s="3"/>
      <c r="H238" s="153">
        <v>238</v>
      </c>
    </row>
    <row r="239" spans="1:8" x14ac:dyDescent="0.2">
      <c r="A239" s="171" t="s">
        <v>62</v>
      </c>
      <c r="B239" s="171"/>
      <c r="C239" s="171"/>
      <c r="D239" s="171"/>
      <c r="E239" s="171"/>
      <c r="F239" s="63">
        <f>+F241-F240</f>
        <v>0</v>
      </c>
      <c r="G239" s="3"/>
      <c r="H239" s="153">
        <v>239</v>
      </c>
    </row>
    <row r="240" spans="1:8" x14ac:dyDescent="0.2">
      <c r="A240" s="171" t="s">
        <v>92</v>
      </c>
      <c r="B240" s="171"/>
      <c r="C240" s="171"/>
      <c r="D240" s="171"/>
      <c r="E240" s="171"/>
      <c r="F240" s="63">
        <f>-F125</f>
        <v>0</v>
      </c>
      <c r="G240" s="3"/>
      <c r="H240" s="153">
        <v>240</v>
      </c>
    </row>
    <row r="241" spans="1:8" x14ac:dyDescent="0.2">
      <c r="A241" s="9"/>
      <c r="B241" s="10"/>
      <c r="C241" s="28"/>
      <c r="D241" s="28"/>
      <c r="E241" s="28"/>
      <c r="F241" s="64">
        <f>+F108</f>
        <v>0</v>
      </c>
      <c r="G241" s="3"/>
      <c r="H241" s="153">
        <v>241</v>
      </c>
    </row>
    <row r="242" spans="1:8" x14ac:dyDescent="0.2">
      <c r="A242" s="172" t="str">
        <f>A109</f>
        <v>Huizenbouw oma's</v>
      </c>
      <c r="B242" s="172"/>
      <c r="C242" s="172"/>
      <c r="D242" s="172"/>
      <c r="E242" s="172"/>
      <c r="G242" s="3"/>
      <c r="H242" s="153">
        <v>242</v>
      </c>
    </row>
    <row r="243" spans="1:8" x14ac:dyDescent="0.2">
      <c r="A243" s="171" t="s">
        <v>62</v>
      </c>
      <c r="B243" s="171"/>
      <c r="C243" s="171"/>
      <c r="D243" s="171"/>
      <c r="E243" s="171"/>
      <c r="F243" s="63">
        <f>+F245-F244</f>
        <v>0</v>
      </c>
      <c r="G243" s="3"/>
      <c r="H243" s="153">
        <v>243</v>
      </c>
    </row>
    <row r="244" spans="1:8" x14ac:dyDescent="0.2">
      <c r="A244" s="171" t="s">
        <v>92</v>
      </c>
      <c r="B244" s="171"/>
      <c r="C244" s="171"/>
      <c r="D244" s="171"/>
      <c r="E244" s="171"/>
      <c r="F244" s="63">
        <f>-F127</f>
        <v>27455</v>
      </c>
      <c r="G244" s="3"/>
      <c r="H244" s="153">
        <v>244</v>
      </c>
    </row>
    <row r="245" spans="1:8" x14ac:dyDescent="0.2">
      <c r="A245" s="28"/>
      <c r="B245" s="10"/>
      <c r="C245" s="28"/>
      <c r="D245" s="28"/>
      <c r="E245" s="28"/>
      <c r="F245" s="64">
        <f>+F109</f>
        <v>27455</v>
      </c>
      <c r="G245" s="27"/>
      <c r="H245" s="153">
        <v>245</v>
      </c>
    </row>
    <row r="246" spans="1:8" x14ac:dyDescent="0.2">
      <c r="G246" s="65"/>
      <c r="H246" s="153"/>
    </row>
    <row r="247" spans="1:8" x14ac:dyDescent="0.2">
      <c r="A247" s="49" t="s">
        <v>121</v>
      </c>
      <c r="B247" s="2"/>
      <c r="C247" s="22"/>
      <c r="D247" s="22"/>
      <c r="E247" s="50"/>
      <c r="H247" s="153">
        <v>247</v>
      </c>
    </row>
    <row r="248" spans="1:8" x14ac:dyDescent="0.2">
      <c r="A248" s="169" t="s">
        <v>73</v>
      </c>
      <c r="B248" s="169"/>
      <c r="C248" s="169"/>
      <c r="D248" s="169"/>
      <c r="E248" s="50"/>
      <c r="F248" s="99">
        <v>0</v>
      </c>
      <c r="G248" s="99">
        <v>0</v>
      </c>
      <c r="H248" s="153">
        <v>248</v>
      </c>
    </row>
    <row r="249" spans="1:8" x14ac:dyDescent="0.2">
      <c r="A249" s="169" t="s">
        <v>74</v>
      </c>
      <c r="B249" s="169"/>
      <c r="C249" s="169"/>
      <c r="D249" s="169"/>
      <c r="E249" s="80"/>
      <c r="F249" s="99">
        <v>0</v>
      </c>
      <c r="G249" s="99">
        <v>275.95999999999998</v>
      </c>
      <c r="H249" s="153">
        <v>249</v>
      </c>
    </row>
    <row r="250" spans="1:8" x14ac:dyDescent="0.2">
      <c r="A250" s="81" t="s">
        <v>75</v>
      </c>
      <c r="B250" s="81"/>
      <c r="C250" s="81"/>
      <c r="D250" s="81"/>
      <c r="E250" s="80"/>
      <c r="F250" s="99">
        <v>5.25</v>
      </c>
      <c r="G250" s="99">
        <v>0</v>
      </c>
      <c r="H250" s="153">
        <v>250</v>
      </c>
    </row>
    <row r="251" spans="1:8" x14ac:dyDescent="0.2">
      <c r="A251" s="169" t="s">
        <v>72</v>
      </c>
      <c r="B251" s="169"/>
      <c r="C251" s="169"/>
      <c r="D251" s="169"/>
      <c r="E251" s="80"/>
      <c r="F251" s="99">
        <v>30.25</v>
      </c>
      <c r="G251" s="99">
        <v>0</v>
      </c>
      <c r="H251" s="153">
        <v>251</v>
      </c>
    </row>
    <row r="252" spans="1:8" x14ac:dyDescent="0.2">
      <c r="A252" s="6"/>
      <c r="C252" s="22"/>
      <c r="D252" s="22"/>
      <c r="E252" s="22"/>
      <c r="F252" s="149">
        <f>SUM(F248:F251)</f>
        <v>35.5</v>
      </c>
      <c r="G252" s="149">
        <f>SUM(G248:G251)</f>
        <v>275.95999999999998</v>
      </c>
      <c r="H252" s="153">
        <v>252</v>
      </c>
    </row>
    <row r="253" spans="1:8" x14ac:dyDescent="0.2">
      <c r="A253" s="52"/>
      <c r="B253" s="52"/>
      <c r="C253" s="53"/>
      <c r="D253" s="53"/>
      <c r="E253" s="53"/>
      <c r="F253" s="106"/>
      <c r="G253" s="106"/>
      <c r="H253" s="153">
        <v>253</v>
      </c>
    </row>
    <row r="254" spans="1:8" x14ac:dyDescent="0.2">
      <c r="A254" s="49" t="s">
        <v>99</v>
      </c>
      <c r="B254" s="2"/>
      <c r="C254" s="48"/>
      <c r="D254" s="29"/>
      <c r="E254" s="3"/>
      <c r="F254" s="106"/>
      <c r="G254" s="106"/>
      <c r="H254" s="153">
        <v>254</v>
      </c>
    </row>
    <row r="255" spans="1:8" x14ac:dyDescent="0.2">
      <c r="A255" s="169" t="s">
        <v>76</v>
      </c>
      <c r="B255" s="169"/>
      <c r="C255" s="169"/>
      <c r="D255" s="169"/>
      <c r="E255" s="80"/>
      <c r="F255" s="99">
        <v>0</v>
      </c>
      <c r="G255" s="99">
        <v>0</v>
      </c>
      <c r="H255" s="153">
        <v>255</v>
      </c>
    </row>
    <row r="256" spans="1:8" x14ac:dyDescent="0.2">
      <c r="A256" s="81" t="s">
        <v>77</v>
      </c>
      <c r="B256" s="81"/>
      <c r="C256" s="81"/>
      <c r="D256" s="81"/>
      <c r="E256" s="80"/>
      <c r="F256" s="99">
        <v>0</v>
      </c>
      <c r="G256" s="99">
        <v>0</v>
      </c>
      <c r="H256" s="153">
        <v>256</v>
      </c>
    </row>
    <row r="257" spans="1:8" x14ac:dyDescent="0.2">
      <c r="A257" s="81" t="s">
        <v>79</v>
      </c>
      <c r="B257" s="81"/>
      <c r="C257" s="81"/>
      <c r="D257" s="81"/>
      <c r="E257" s="80"/>
      <c r="F257" s="99">
        <v>0</v>
      </c>
      <c r="G257" s="99">
        <v>0</v>
      </c>
      <c r="H257" s="153">
        <v>257</v>
      </c>
    </row>
    <row r="258" spans="1:8" x14ac:dyDescent="0.2">
      <c r="A258" s="169" t="s">
        <v>78</v>
      </c>
      <c r="B258" s="169"/>
      <c r="C258" s="169"/>
      <c r="D258" s="169"/>
      <c r="E258" s="80"/>
      <c r="F258" s="99">
        <v>204.41</v>
      </c>
      <c r="G258" s="99">
        <v>403.57</v>
      </c>
      <c r="H258" s="153">
        <v>258</v>
      </c>
    </row>
    <row r="259" spans="1:8" x14ac:dyDescent="0.2">
      <c r="A259" s="6"/>
      <c r="C259" s="22"/>
      <c r="D259" s="22"/>
      <c r="E259" s="22"/>
      <c r="F259" s="149">
        <f>SUM(F255:F258)</f>
        <v>204.41</v>
      </c>
      <c r="G259" s="149">
        <f>SUM(G255:G258)</f>
        <v>403.57</v>
      </c>
      <c r="H259" s="153">
        <v>259</v>
      </c>
    </row>
    <row r="260" spans="1:8" x14ac:dyDescent="0.2">
      <c r="A260" s="49" t="s">
        <v>122</v>
      </c>
      <c r="C260" s="22"/>
      <c r="D260" s="22"/>
      <c r="E260" s="22"/>
      <c r="F260" s="110"/>
      <c r="G260" s="110"/>
      <c r="H260" s="153">
        <v>260</v>
      </c>
    </row>
    <row r="261" spans="1:8" x14ac:dyDescent="0.2">
      <c r="A261" s="104" t="s">
        <v>123</v>
      </c>
      <c r="C261" s="22"/>
      <c r="D261" s="22"/>
      <c r="E261" s="22"/>
      <c r="F261" s="99">
        <v>0</v>
      </c>
      <c r="G261" s="99">
        <v>0</v>
      </c>
      <c r="H261" s="153">
        <v>261</v>
      </c>
    </row>
    <row r="262" spans="1:8" x14ac:dyDescent="0.2">
      <c r="A262" s="104" t="s">
        <v>126</v>
      </c>
      <c r="C262" s="22"/>
      <c r="D262" s="22"/>
      <c r="E262" s="22"/>
      <c r="F262" s="99">
        <v>0</v>
      </c>
      <c r="G262" s="99">
        <v>0</v>
      </c>
      <c r="H262" s="153">
        <v>262</v>
      </c>
    </row>
    <row r="263" spans="1:8" x14ac:dyDescent="0.2">
      <c r="A263" s="104" t="s">
        <v>124</v>
      </c>
      <c r="C263" s="22"/>
      <c r="D263" s="22"/>
      <c r="E263" s="22"/>
      <c r="F263" s="99">
        <v>0</v>
      </c>
      <c r="G263" s="99">
        <v>0</v>
      </c>
      <c r="H263" s="153">
        <v>263</v>
      </c>
    </row>
    <row r="264" spans="1:8" x14ac:dyDescent="0.2">
      <c r="A264" s="104" t="s">
        <v>125</v>
      </c>
      <c r="C264" s="22"/>
      <c r="D264" s="22"/>
      <c r="E264" s="22"/>
      <c r="F264" s="99">
        <v>0</v>
      </c>
      <c r="G264" s="99">
        <v>0</v>
      </c>
      <c r="H264" s="153">
        <v>264</v>
      </c>
    </row>
    <row r="265" spans="1:8" x14ac:dyDescent="0.2">
      <c r="A265" s="104" t="s">
        <v>127</v>
      </c>
      <c r="C265" s="22"/>
      <c r="D265" s="22"/>
      <c r="E265" s="22"/>
      <c r="F265" s="99">
        <v>0</v>
      </c>
      <c r="G265" s="99">
        <v>0</v>
      </c>
      <c r="H265" s="153">
        <v>265</v>
      </c>
    </row>
    <row r="266" spans="1:8" x14ac:dyDescent="0.2">
      <c r="A266" s="104"/>
      <c r="C266" s="22"/>
      <c r="D266" s="22"/>
      <c r="E266" s="22"/>
      <c r="F266" s="149">
        <f>SUM(F261:F265)</f>
        <v>0</v>
      </c>
      <c r="G266" s="149">
        <f>SUM(G261:G265)</f>
        <v>0</v>
      </c>
      <c r="H266" s="153">
        <v>266</v>
      </c>
    </row>
    <row r="267" spans="1:8" x14ac:dyDescent="0.2">
      <c r="A267" s="104" t="s">
        <v>35</v>
      </c>
      <c r="C267" s="22"/>
      <c r="D267" s="22"/>
      <c r="E267" s="22"/>
      <c r="F267" s="28"/>
      <c r="G267" s="28"/>
      <c r="H267" s="153">
        <v>267</v>
      </c>
    </row>
    <row r="268" spans="1:8" x14ac:dyDescent="0.2">
      <c r="A268" s="104"/>
      <c r="C268" s="22"/>
      <c r="D268" s="22"/>
      <c r="E268" s="22"/>
      <c r="F268" s="28"/>
      <c r="G268" s="28"/>
      <c r="H268" s="153">
        <v>268</v>
      </c>
    </row>
    <row r="269" spans="1:8" x14ac:dyDescent="0.2">
      <c r="A269" s="175" t="s">
        <v>155</v>
      </c>
      <c r="B269" s="175"/>
      <c r="C269" s="175"/>
      <c r="D269" s="175"/>
      <c r="E269" s="175"/>
      <c r="F269" s="175"/>
      <c r="G269" s="175"/>
      <c r="H269" s="153">
        <v>269</v>
      </c>
    </row>
    <row r="270" spans="1:8" x14ac:dyDescent="0.2">
      <c r="A270" s="175"/>
      <c r="B270" s="175"/>
      <c r="C270" s="175"/>
      <c r="D270" s="175"/>
      <c r="E270" s="175"/>
      <c r="F270" s="175"/>
      <c r="G270" s="175"/>
      <c r="H270" s="153">
        <v>270</v>
      </c>
    </row>
    <row r="271" spans="1:8" x14ac:dyDescent="0.2">
      <c r="A271" s="175"/>
      <c r="B271" s="175"/>
      <c r="C271" s="175"/>
      <c r="D271" s="175"/>
      <c r="E271" s="175"/>
      <c r="F271" s="175"/>
      <c r="G271" s="175"/>
      <c r="H271" s="153">
        <v>271</v>
      </c>
    </row>
    <row r="272" spans="1:8" x14ac:dyDescent="0.2">
      <c r="A272" s="86"/>
      <c r="B272" s="86"/>
      <c r="C272" s="86"/>
      <c r="D272" s="86"/>
      <c r="E272" s="86"/>
      <c r="F272" s="86"/>
      <c r="G272" s="86"/>
      <c r="H272" s="153">
        <v>277</v>
      </c>
    </row>
    <row r="273" spans="1:10" ht="15" x14ac:dyDescent="0.2">
      <c r="A273" s="193" t="s">
        <v>22</v>
      </c>
      <c r="B273" s="193"/>
      <c r="C273" s="193"/>
      <c r="D273" s="193"/>
      <c r="E273" s="193"/>
      <c r="F273" s="193"/>
      <c r="G273" s="193"/>
      <c r="H273" s="153">
        <v>278</v>
      </c>
    </row>
    <row r="274" spans="1:10" x14ac:dyDescent="0.2">
      <c r="A274" s="56"/>
      <c r="B274" s="57"/>
      <c r="C274" s="14"/>
      <c r="D274" s="56"/>
      <c r="E274" s="58"/>
      <c r="H274" s="153">
        <v>279</v>
      </c>
    </row>
    <row r="275" spans="1:10" x14ac:dyDescent="0.2">
      <c r="A275" s="54" t="s">
        <v>23</v>
      </c>
      <c r="B275" s="55"/>
      <c r="C275" s="14"/>
      <c r="D275" s="54"/>
      <c r="E275" s="58"/>
      <c r="H275" s="153">
        <v>280</v>
      </c>
    </row>
    <row r="276" spans="1:10" x14ac:dyDescent="0.2">
      <c r="A276" s="147" t="s">
        <v>135</v>
      </c>
      <c r="B276" s="55"/>
      <c r="C276" s="14"/>
      <c r="D276" s="54"/>
      <c r="E276" s="58"/>
      <c r="G276" s="150">
        <f>+B56</f>
        <v>43267</v>
      </c>
      <c r="H276" s="153">
        <v>281</v>
      </c>
    </row>
    <row r="277" spans="1:10" x14ac:dyDescent="0.2">
      <c r="A277" s="192"/>
      <c r="B277" s="192"/>
      <c r="C277" s="192"/>
      <c r="D277" s="192"/>
      <c r="E277" s="192"/>
      <c r="F277" s="192"/>
      <c r="G277" s="192"/>
      <c r="H277" s="153">
        <v>282</v>
      </c>
    </row>
    <row r="278" spans="1:10" ht="30" customHeight="1" x14ac:dyDescent="0.2">
      <c r="A278" s="192" t="s">
        <v>101</v>
      </c>
      <c r="B278" s="192"/>
      <c r="C278" s="192"/>
      <c r="D278" s="192"/>
      <c r="E278" s="192"/>
      <c r="F278" s="192"/>
      <c r="G278" s="192"/>
      <c r="H278" s="153">
        <v>283</v>
      </c>
    </row>
    <row r="279" spans="1:10" x14ac:dyDescent="0.2">
      <c r="A279" s="59"/>
      <c r="B279" s="57"/>
      <c r="C279" s="14"/>
      <c r="D279" s="56"/>
      <c r="E279" s="58"/>
      <c r="H279" s="153">
        <v>284</v>
      </c>
    </row>
    <row r="280" spans="1:10" x14ac:dyDescent="0.2">
      <c r="A280" s="194" t="s">
        <v>61</v>
      </c>
      <c r="B280" s="194"/>
      <c r="C280" s="194"/>
      <c r="D280" s="194"/>
      <c r="E280" s="194"/>
      <c r="F280" s="194"/>
      <c r="G280" s="194"/>
      <c r="H280" s="153">
        <v>285</v>
      </c>
    </row>
    <row r="281" spans="1:10" ht="41.45" customHeight="1" x14ac:dyDescent="0.2">
      <c r="A281" s="195" t="s">
        <v>60</v>
      </c>
      <c r="B281" s="195"/>
      <c r="C281" s="195"/>
      <c r="D281" s="195"/>
      <c r="E281" s="195"/>
      <c r="F281" s="195"/>
      <c r="G281" s="195"/>
      <c r="H281" s="153">
        <v>286</v>
      </c>
    </row>
    <row r="282" spans="1:10" x14ac:dyDescent="0.2">
      <c r="A282" s="68"/>
      <c r="B282" s="68"/>
      <c r="C282" s="68"/>
      <c r="D282" s="68"/>
      <c r="E282" s="68"/>
      <c r="F282" s="68"/>
      <c r="G282" s="68"/>
      <c r="H282" s="153">
        <v>287</v>
      </c>
    </row>
    <row r="283" spans="1:10" x14ac:dyDescent="0.2">
      <c r="A283" s="59" t="s">
        <v>30</v>
      </c>
      <c r="B283" s="57"/>
      <c r="C283" s="14"/>
      <c r="D283" s="56"/>
      <c r="E283" s="58"/>
      <c r="H283" s="153">
        <v>288</v>
      </c>
    </row>
    <row r="284" spans="1:10" x14ac:dyDescent="0.2">
      <c r="A284" s="191" t="s">
        <v>53</v>
      </c>
      <c r="B284" s="191"/>
      <c r="C284" s="191"/>
      <c r="D284" s="191"/>
      <c r="E284" s="191"/>
      <c r="F284" s="191"/>
      <c r="G284" s="191"/>
      <c r="H284" s="153">
        <v>289</v>
      </c>
    </row>
    <row r="285" spans="1:10" x14ac:dyDescent="0.2">
      <c r="A285" s="56"/>
      <c r="B285" s="57"/>
      <c r="C285" s="14"/>
      <c r="D285" s="56"/>
      <c r="E285" s="58"/>
      <c r="H285" s="153">
        <v>290</v>
      </c>
    </row>
    <row r="286" spans="1:10" x14ac:dyDescent="0.2">
      <c r="A286" s="54"/>
      <c r="B286" s="55"/>
      <c r="C286" s="14"/>
      <c r="D286" s="54"/>
      <c r="E286" s="58"/>
      <c r="H286" s="153">
        <v>291</v>
      </c>
    </row>
    <row r="287" spans="1:10" ht="15" customHeight="1" x14ac:dyDescent="0.2">
      <c r="A287" s="59" t="s">
        <v>149</v>
      </c>
      <c r="B287" s="57"/>
      <c r="C287" s="14"/>
      <c r="D287" s="56"/>
      <c r="E287" s="58"/>
      <c r="H287" s="153">
        <v>292</v>
      </c>
    </row>
    <row r="288" spans="1:10" x14ac:dyDescent="0.2">
      <c r="C288" s="28"/>
      <c r="D288" s="28"/>
      <c r="E288" s="3"/>
      <c r="H288" s="153">
        <v>293</v>
      </c>
      <c r="J288" s="3" t="s">
        <v>150</v>
      </c>
    </row>
    <row r="289" spans="1:10" ht="15" x14ac:dyDescent="0.25">
      <c r="A289" s="3" t="str">
        <f>+J12</f>
        <v>Onderwijs</v>
      </c>
      <c r="B289" s="189" t="s">
        <v>137</v>
      </c>
      <c r="C289" s="190"/>
      <c r="D289" s="28"/>
      <c r="E289" s="3"/>
      <c r="H289" s="153">
        <v>294</v>
      </c>
      <c r="J289" s="148" t="s">
        <v>137</v>
      </c>
    </row>
    <row r="290" spans="1:10" ht="15" x14ac:dyDescent="0.25">
      <c r="A290" s="3" t="str">
        <f>+J13</f>
        <v>Adopteer een geit</v>
      </c>
      <c r="B290" s="189" t="s">
        <v>137</v>
      </c>
      <c r="C290" s="190"/>
      <c r="D290" s="28"/>
      <c r="E290" s="3"/>
      <c r="H290" s="153">
        <v>295</v>
      </c>
      <c r="J290" s="148" t="s">
        <v>138</v>
      </c>
    </row>
    <row r="291" spans="1:10" ht="15" x14ac:dyDescent="0.25">
      <c r="A291" s="3" t="str">
        <f>+J14</f>
        <v>Huizenbouw oma's</v>
      </c>
      <c r="B291" s="189" t="s">
        <v>137</v>
      </c>
      <c r="C291" s="190"/>
      <c r="D291" s="3"/>
      <c r="E291" s="3"/>
      <c r="H291" s="153">
        <v>296</v>
      </c>
      <c r="J291" s="148" t="s">
        <v>139</v>
      </c>
    </row>
    <row r="292" spans="1:10" ht="15" x14ac:dyDescent="0.2">
      <c r="C292" s="3"/>
      <c r="D292" s="3"/>
      <c r="E292" s="3"/>
      <c r="H292" s="153"/>
      <c r="J292" s="148" t="s">
        <v>140</v>
      </c>
    </row>
    <row r="293" spans="1:10" ht="15" x14ac:dyDescent="0.2">
      <c r="C293" s="3"/>
      <c r="D293" s="3"/>
      <c r="E293" s="3"/>
      <c r="H293" s="153"/>
      <c r="J293" s="148" t="s">
        <v>141</v>
      </c>
    </row>
    <row r="294" spans="1:10" ht="15" x14ac:dyDescent="0.2">
      <c r="C294" s="3"/>
      <c r="D294" s="3"/>
      <c r="E294" s="3"/>
      <c r="H294" s="153"/>
      <c r="J294" s="148" t="s">
        <v>142</v>
      </c>
    </row>
    <row r="295" spans="1:10" ht="15" x14ac:dyDescent="0.2">
      <c r="C295" s="3"/>
      <c r="D295" s="3"/>
      <c r="E295" s="3"/>
      <c r="H295" s="153"/>
      <c r="J295" s="148" t="s">
        <v>143</v>
      </c>
    </row>
    <row r="296" spans="1:10" ht="15" x14ac:dyDescent="0.2">
      <c r="C296" s="3"/>
      <c r="D296" s="3"/>
      <c r="E296" s="3"/>
      <c r="H296" s="153"/>
      <c r="J296" s="148" t="s">
        <v>144</v>
      </c>
    </row>
    <row r="297" spans="1:10" ht="15" x14ac:dyDescent="0.2">
      <c r="C297" s="3"/>
      <c r="D297" s="3"/>
      <c r="E297" s="3"/>
      <c r="H297" s="153"/>
      <c r="J297" s="148" t="s">
        <v>145</v>
      </c>
    </row>
    <row r="298" spans="1:10" ht="15" x14ac:dyDescent="0.2">
      <c r="C298" s="3"/>
      <c r="D298" s="3"/>
      <c r="E298" s="3"/>
      <c r="H298" s="153"/>
      <c r="J298" s="148" t="s">
        <v>146</v>
      </c>
    </row>
    <row r="299" spans="1:10" ht="15" x14ac:dyDescent="0.2">
      <c r="C299" s="3"/>
      <c r="D299" s="3"/>
      <c r="E299" s="3"/>
      <c r="H299" s="153"/>
      <c r="J299" s="148" t="s">
        <v>147</v>
      </c>
    </row>
    <row r="300" spans="1:10" ht="15" x14ac:dyDescent="0.2">
      <c r="C300" s="3"/>
      <c r="D300" s="3"/>
      <c r="E300" s="3"/>
      <c r="H300" s="153"/>
      <c r="J300" s="148" t="s">
        <v>148</v>
      </c>
    </row>
    <row r="301" spans="1:10" x14ac:dyDescent="0.2">
      <c r="C301" s="3"/>
      <c r="D301" s="3"/>
      <c r="E301" s="3"/>
      <c r="H301" s="153"/>
    </row>
    <row r="302" spans="1:10" x14ac:dyDescent="0.2">
      <c r="C302" s="3"/>
      <c r="D302" s="3"/>
      <c r="E302" s="3"/>
    </row>
    <row r="303" spans="1:10" x14ac:dyDescent="0.2">
      <c r="C303" s="3"/>
      <c r="D303" s="3"/>
      <c r="E303" s="3"/>
    </row>
    <row r="304" spans="1:10" x14ac:dyDescent="0.2">
      <c r="C304" s="3"/>
      <c r="D304" s="3"/>
      <c r="E304" s="3"/>
    </row>
    <row r="305" spans="3:5" x14ac:dyDescent="0.2">
      <c r="C305" s="3"/>
      <c r="D305" s="3"/>
      <c r="E305" s="3"/>
    </row>
    <row r="306" spans="3:5" x14ac:dyDescent="0.2">
      <c r="C306" s="3"/>
      <c r="D306" s="3"/>
      <c r="E306" s="3"/>
    </row>
    <row r="307" spans="3:5" x14ac:dyDescent="0.2">
      <c r="C307" s="3"/>
      <c r="D307" s="3"/>
      <c r="E307" s="3"/>
    </row>
    <row r="308" spans="3:5" x14ac:dyDescent="0.2">
      <c r="C308" s="3"/>
      <c r="D308" s="3"/>
      <c r="E308" s="3"/>
    </row>
  </sheetData>
  <sheetProtection algorithmName="SHA-512" hashValue="xSF9PV70iN8LAQZEZSnbAhuViiwXsxhiuTOfTYhDNTgey5T/0XAud26VeGsoVej4lz9XCkCzQzz/f8noTOoRBQ==" saltValue="lCK6/j+M3bwJWJ0V3kvEfg==" spinCount="100000" sheet="1" objects="1" scenarios="1"/>
  <mergeCells count="141">
    <mergeCell ref="B290:C290"/>
    <mergeCell ref="B291:C291"/>
    <mergeCell ref="B289:C289"/>
    <mergeCell ref="A284:G284"/>
    <mergeCell ref="A277:G277"/>
    <mergeCell ref="A255:D255"/>
    <mergeCell ref="A269:G271"/>
    <mergeCell ref="A258:D258"/>
    <mergeCell ref="A159:G159"/>
    <mergeCell ref="A215:G216"/>
    <mergeCell ref="A191:G191"/>
    <mergeCell ref="A186:G186"/>
    <mergeCell ref="A187:G189"/>
    <mergeCell ref="A179:G180"/>
    <mergeCell ref="A273:G273"/>
    <mergeCell ref="A175:G175"/>
    <mergeCell ref="A278:G278"/>
    <mergeCell ref="A164:G164"/>
    <mergeCell ref="A165:G166"/>
    <mergeCell ref="A280:G280"/>
    <mergeCell ref="A281:G281"/>
    <mergeCell ref="A214:G214"/>
    <mergeCell ref="A222:G222"/>
    <mergeCell ref="A218:G218"/>
    <mergeCell ref="A38:F38"/>
    <mergeCell ref="A40:F40"/>
    <mergeCell ref="A63:B63"/>
    <mergeCell ref="A60:G60"/>
    <mergeCell ref="A84:G84"/>
    <mergeCell ref="A73:B73"/>
    <mergeCell ref="A65:B65"/>
    <mergeCell ref="A87:B87"/>
    <mergeCell ref="B44:C44"/>
    <mergeCell ref="B47:C47"/>
    <mergeCell ref="B48:C48"/>
    <mergeCell ref="B49:C49"/>
    <mergeCell ref="B50:C50"/>
    <mergeCell ref="B51:C51"/>
    <mergeCell ref="B52:C52"/>
    <mergeCell ref="B53:C53"/>
    <mergeCell ref="B54:C54"/>
    <mergeCell ref="B45:C45"/>
    <mergeCell ref="A78:B78"/>
    <mergeCell ref="A81:B81"/>
    <mergeCell ref="A39:F39"/>
    <mergeCell ref="A68:B68"/>
    <mergeCell ref="A5:G5"/>
    <mergeCell ref="A8:G8"/>
    <mergeCell ref="A9:G9"/>
    <mergeCell ref="A29:F29"/>
    <mergeCell ref="A30:F30"/>
    <mergeCell ref="A33:F33"/>
    <mergeCell ref="A34:F34"/>
    <mergeCell ref="A35:F35"/>
    <mergeCell ref="A23:G23"/>
    <mergeCell ref="A28:F28"/>
    <mergeCell ref="A31:F31"/>
    <mergeCell ref="A32:F32"/>
    <mergeCell ref="C6:D6"/>
    <mergeCell ref="A223:G225"/>
    <mergeCell ref="A193:G193"/>
    <mergeCell ref="A194:G197"/>
    <mergeCell ref="A199:G199"/>
    <mergeCell ref="A200:G200"/>
    <mergeCell ref="A201:G201"/>
    <mergeCell ref="A109:B109"/>
    <mergeCell ref="A112:B112"/>
    <mergeCell ref="A113:B113"/>
    <mergeCell ref="A123:B123"/>
    <mergeCell ref="A124:B124"/>
    <mergeCell ref="A130:B130"/>
    <mergeCell ref="A143:G143"/>
    <mergeCell ref="A158:G158"/>
    <mergeCell ref="A168:G168"/>
    <mergeCell ref="A220:E220"/>
    <mergeCell ref="A171:G173"/>
    <mergeCell ref="A150:G150"/>
    <mergeCell ref="A125:B125"/>
    <mergeCell ref="A108:B108"/>
    <mergeCell ref="A94:B94"/>
    <mergeCell ref="A213:G213"/>
    <mergeCell ref="A203:G203"/>
    <mergeCell ref="A204:G206"/>
    <mergeCell ref="A208:G208"/>
    <mergeCell ref="A209:G209"/>
    <mergeCell ref="A95:B95"/>
    <mergeCell ref="A98:B98"/>
    <mergeCell ref="A101:B101"/>
    <mergeCell ref="A102:B102"/>
    <mergeCell ref="A106:B106"/>
    <mergeCell ref="A105:B105"/>
    <mergeCell ref="A107:B107"/>
    <mergeCell ref="A161:G161"/>
    <mergeCell ref="A129:B129"/>
    <mergeCell ref="A121:B121"/>
    <mergeCell ref="A114:B114"/>
    <mergeCell ref="A119:B119"/>
    <mergeCell ref="A137:B137"/>
    <mergeCell ref="A162:G162"/>
    <mergeCell ref="A144:G148"/>
    <mergeCell ref="A153:G154"/>
    <mergeCell ref="A152:G152"/>
    <mergeCell ref="A248:D248"/>
    <mergeCell ref="A249:D249"/>
    <mergeCell ref="A251:D251"/>
    <mergeCell ref="A226:G226"/>
    <mergeCell ref="A243:E243"/>
    <mergeCell ref="A244:E244"/>
    <mergeCell ref="A234:E234"/>
    <mergeCell ref="A238:E238"/>
    <mergeCell ref="A242:E242"/>
    <mergeCell ref="A236:E236"/>
    <mergeCell ref="A227:G229"/>
    <mergeCell ref="A235:E235"/>
    <mergeCell ref="A232:E232"/>
    <mergeCell ref="A239:E239"/>
    <mergeCell ref="A240:E240"/>
    <mergeCell ref="A37:F37"/>
    <mergeCell ref="A211:G211"/>
    <mergeCell ref="A61:G61"/>
    <mergeCell ref="A156:G156"/>
    <mergeCell ref="A58:G58"/>
    <mergeCell ref="A183:G184"/>
    <mergeCell ref="A170:G170"/>
    <mergeCell ref="A178:G178"/>
    <mergeCell ref="A181:G181"/>
    <mergeCell ref="A182:G182"/>
    <mergeCell ref="A128:B128"/>
    <mergeCell ref="A134:B134"/>
    <mergeCell ref="A135:B135"/>
    <mergeCell ref="A141:G141"/>
    <mergeCell ref="A136:B136"/>
    <mergeCell ref="A127:B127"/>
    <mergeCell ref="A126:B126"/>
    <mergeCell ref="A79:B79"/>
    <mergeCell ref="A139:G139"/>
    <mergeCell ref="A111:B111"/>
    <mergeCell ref="A110:B110"/>
    <mergeCell ref="A122:B122"/>
    <mergeCell ref="A133:B133"/>
    <mergeCell ref="A103:B103"/>
  </mergeCells>
  <conditionalFormatting sqref="F128 F78:G78 F122:F123 F125 F239:F240 F243:F244 F69:G69 F235:F236">
    <cfRule type="expression" dxfId="20" priority="245" stopIfTrue="1">
      <formula>ISBLANK(F69)</formula>
    </cfRule>
  </conditionalFormatting>
  <conditionalFormatting sqref="A235">
    <cfRule type="expression" dxfId="19" priority="176" stopIfTrue="1">
      <formula>ISBLANK(A235)</formula>
    </cfRule>
  </conditionalFormatting>
  <conditionalFormatting sqref="A249:A250">
    <cfRule type="expression" dxfId="18" priority="148" stopIfTrue="1">
      <formula>ISBLANK(A249)</formula>
    </cfRule>
  </conditionalFormatting>
  <conditionalFormatting sqref="A236">
    <cfRule type="expression" dxfId="17" priority="83" stopIfTrue="1">
      <formula>ISBLANK(A236)</formula>
    </cfRule>
  </conditionalFormatting>
  <conditionalFormatting sqref="A239">
    <cfRule type="expression" dxfId="16" priority="62" stopIfTrue="1">
      <formula>ISBLANK(A239)</formula>
    </cfRule>
  </conditionalFormatting>
  <conditionalFormatting sqref="A243">
    <cfRule type="expression" dxfId="15" priority="61" stopIfTrue="1">
      <formula>ISBLANK(A243)</formula>
    </cfRule>
  </conditionalFormatting>
  <conditionalFormatting sqref="A251">
    <cfRule type="expression" dxfId="14" priority="55" stopIfTrue="1">
      <formula>ISBLANK(A251)</formula>
    </cfRule>
  </conditionalFormatting>
  <conditionalFormatting sqref="A255:A257">
    <cfRule type="expression" dxfId="13" priority="54" stopIfTrue="1">
      <formula>ISBLANK(A255)</formula>
    </cfRule>
  </conditionalFormatting>
  <conditionalFormatting sqref="A258">
    <cfRule type="expression" dxfId="12" priority="53" stopIfTrue="1">
      <formula>ISBLANK(A258)</formula>
    </cfRule>
  </conditionalFormatting>
  <conditionalFormatting sqref="F126:F127">
    <cfRule type="expression" dxfId="11" priority="49" stopIfTrue="1">
      <formula>ISBLANK(F126)</formula>
    </cfRule>
  </conditionalFormatting>
  <conditionalFormatting sqref="F75:F77">
    <cfRule type="expression" dxfId="10" priority="48" stopIfTrue="1">
      <formula>ISBLANK(F75)</formula>
    </cfRule>
  </conditionalFormatting>
  <conditionalFormatting sqref="A248">
    <cfRule type="expression" dxfId="9" priority="44" stopIfTrue="1">
      <formula>ISBLANK(A248)</formula>
    </cfRule>
  </conditionalFormatting>
  <conditionalFormatting sqref="A240">
    <cfRule type="expression" dxfId="8" priority="42" stopIfTrue="1">
      <formula>ISBLANK(A240)</formula>
    </cfRule>
  </conditionalFormatting>
  <conditionalFormatting sqref="A244">
    <cfRule type="expression" dxfId="7" priority="41" stopIfTrue="1">
      <formula>ISBLANK(A244)</formula>
    </cfRule>
  </conditionalFormatting>
  <conditionalFormatting sqref="F113">
    <cfRule type="expression" dxfId="6" priority="40" stopIfTrue="1">
      <formula>ISBLANK(F113)</formula>
    </cfRule>
  </conditionalFormatting>
  <conditionalFormatting sqref="F112">
    <cfRule type="expression" dxfId="5" priority="39" stopIfTrue="1">
      <formula>ISBLANK(F112)</formula>
    </cfRule>
  </conditionalFormatting>
  <conditionalFormatting sqref="G112">
    <cfRule type="expression" dxfId="4" priority="36" stopIfTrue="1">
      <formula>ISBLANK(G112)</formula>
    </cfRule>
  </conditionalFormatting>
  <conditionalFormatting sqref="G113">
    <cfRule type="expression" dxfId="3" priority="35" stopIfTrue="1">
      <formula>ISBLANK(G113)</formula>
    </cfRule>
  </conditionalFormatting>
  <conditionalFormatting sqref="F118">
    <cfRule type="expression" dxfId="2" priority="34" stopIfTrue="1">
      <formula>ISBLANK(F118)</formula>
    </cfRule>
  </conditionalFormatting>
  <conditionalFormatting sqref="G118">
    <cfRule type="expression" dxfId="1" priority="32" stopIfTrue="1">
      <formula>ISBLANK(G118)</formula>
    </cfRule>
  </conditionalFormatting>
  <conditionalFormatting sqref="G128">
    <cfRule type="expression" dxfId="0" priority="1" stopIfTrue="1">
      <formula>ISBLANK(G128)</formula>
    </cfRule>
  </conditionalFormatting>
  <dataValidations count="1">
    <dataValidation type="list" allowBlank="1" showInputMessage="1" showErrorMessage="1" sqref="B289:B291" xr:uid="{00000000-0002-0000-0000-000000000000}">
      <formula1>cbfclassificatie</formula1>
    </dataValidation>
  </dataValidations>
  <pageMargins left="0.70866141732283472" right="0.70866141732283472" top="0.74803149606299213" bottom="0.74803149606299213" header="0.31496062992125984" footer="0.31496062992125984"/>
  <pageSetup paperSize="9" scale="70" orientation="portrait" r:id="rId1"/>
  <headerFooter differentFirst="1">
    <oddFooter>&amp;R&amp;"Georgia,Cursief"Pagina  &amp;P</oddFooter>
  </headerFooter>
  <rowBreaks count="5" manualBreakCount="5">
    <brk id="22" max="8" man="1"/>
    <brk id="57" max="8" man="1"/>
    <brk id="82" max="9" man="1"/>
    <brk id="138" max="8" man="1"/>
    <brk id="2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c E A A B Q S w M E F A A C A A g A w I O O T D I g D L e n A A A A + Q A A A B I A H A B D b 2 5 m a W c v U G F j a 2 F n Z S 5 4 b W w g o h g A K K A U A A A A A A A A A A A A A A A A A A A A A A A A A A A A h Y / R C o I w G I V f R X b v N i d G y O + 8 6 F Y j C K L b M Z e O d I a b z X f r o k f q F R L K 6 q 7 L c / g O f O d x u 0 M + d W 1 w V Y P V v c l Q h C k K l J F 9 p U 2 d o d G d w j X K O e y E P I t a B T N s b D p Z n a H G u U t K i P c e + x j 3 Q 0 0 Y p R E 5 l s V e N q o T o T b W C S M V + q y q / y v E 4 f C S 4 Q w n K 5 x Q F u M o o g z I 0 k O p z Z d h s z K m Q H 5 K 2 I y t G w f F T R t u C y B L B P K + w Z 9 Q S w M E F A A C A A g A w I O O 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C D j k y e r o R S v g E A A M g D A A A T A B w A R m 9 y b X V s Y X M v U 2 V j d G l v b j E u b S C i G A A o o B Q A A A A A A A A A A A A A A A A A A A A A A A A A A A B 9 k k 1 v 2 k A Q h u 9 I / I e R c z G S Z R X U L z X y I S Z B z a G Q B n q K e x j b E 7 O w O 4 t 2 1 6 R J l P / e d R 0 E B K e + 2 D v P v D P z j t d S 4 Y R m m L f v 4 X m / 1 + / Z J R o q 4 S x w B t m i J 2 R h 9 G H 4 J Y A E J L l + D / y T G q 9 L Y G y 3 8 a U u a k X s w o m Q F I 8 1 O 3 + w Y T D + l v 2 y Z G x G 5 k F w t k u z 2 c 3 V Z A Z T K s l I 5 D K b C E Y u B H H W d M n e t o 0 L u w 0 G 0 d 0 l S a G E I 5 M E U R D B W M t a s U 2 G X y O 4 4 k K X g q t k O P o 0 i u B n r R 3 N 3 a O k Z P 8 Z T z X T 7 0 H U j n 8 W f C f 0 A 1 h Q 5 G B L Z q l 1 V Q K L L W H d G F 1 g 7 j U 3 R i t f 4 D U 3 b E x H c P c a v Z B y X q B E Y x N n 6 s P a i 8 c N Q U U P Y v U k q n J f b t F Y u 9 d G t c M 3 a T b 8 / y j R 8 3 O Q a l q X 6 G r l b b u m t D / Q S w Q H B H 6 g X 6 X n 1 + w + f 4 y b y v 8 S b v 3 C q V t 7 S 2 t i v 7 Q u U U s g v E 4 v p o O d 0 t E f d 8 Q Z U Z 3 C O j e C 1 i f x l E q D F e R i t U N c q 5 z M I c T 7 D j Z H W e q O + E z Z Y m n E a t t 6 O O 6 2 o I r Y 7 B 2 + F R / x 9 3 1 K 9 N e w 0 2 b q m X V e v N H W d V C H K P 2 l p B P k d 0 2 G C X L / 6 7 o m n 2 0 U m R P y M u j 3 B L 9 z v 8 7 / A l B L A Q I t A B Q A A g A I A M C D j k w y I A y 3 p w A A A P k A A A A S A A A A A A A A A A A A A A A A A A A A A A B D b 2 5 m a W c v U G F j a 2 F n Z S 5 4 b W x Q S w E C L Q A U A A I A C A D A g 4 5 M D 8 r p q 6 Q A A A D p A A A A E w A A A A A A A A A A A A A A A A D z A A A A W 0 N v b n R l b n R f V H l w Z X N d L n h t b F B L A Q I t A B Q A A g A I A M C D j k y e r o R S v g E A A M g D A A A T A A A A A A A A A A A A A A A A A O Q B A A B G b 3 J t d W x h c y 9 T Z W N 0 a W 9 u M S 5 t U E s F B g A A A A A D A A M A w g A A A O 8 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g T A A A A A A A A R h M 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0 c m F u c 2 F j d G l l c y U y M D I w M T 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z M D A i I C 8 + P E V u d H J 5 I F R 5 c G U 9 I k Z p b G x F c n J v c k N v Z G U i I F Z h b H V l P S J z V W 5 r b m 9 3 b i I g L z 4 8 R W 5 0 c n k g V H l w Z T 0 i R m l s b E V y c m 9 y Q 2 9 1 b n Q i I F Z h b H V l P S J s M C I g L z 4 8 R W 5 0 c n k g V H l w Z T 0 i R m l s b E x h c 3 R V c G R h d G V k I i B W Y W x 1 Z T 0 i Z D I w M T g t M D Q t M T R U M T Q 6 M j k 6 M z U u N j c y M j Q z N l o i I C 8 + P E V u d H J 5 I F R 5 c G U 9 I k Z p b G x D b 2 x 1 b W 5 U e X B l c y I g V m F s d W U 9 I n N D U U 1 K Q X d Z R 0 J n V U Z C U V l G Q m d Z R 0 J n W U c i I C 8 + P E V u d H J 5 I F R 5 c G U 9 I k Z p b G x D b 2 x 1 b W 5 O Y W 1 l c y I g V m F s d W U 9 I n N b J n F 1 b 3 Q 7 Q m 9 l a 2 R h d H V t J n F 1 b 3 Q 7 L C Z x d W 9 0 O 0 J v Z W t k Y X R 1 b S B N Y W F u Z C Z x d W 9 0 O y w m c X V v d D t S Z W 5 0 Z W R h d H V t J n F 1 b 3 Q 7 L C Z x d W 9 0 O 1 J l a 2 V u a W 5 n J n F 1 b 3 Q 7 L C Z x d W 9 0 O 1 J l a 2 V u a W 5 n I C h J Q k F O K S Z x d W 9 0 O y w m c X V v d D t S Z W t l b m l u Z 2 5 h Y W 0 m c X V v d D s s J n F 1 b 3 Q 7 U n V i c m l l a y Z x d W 9 0 O y w m c X V v d D t C Z W R y Y W c g Y m l q J n F 1 b 3 Q 7 L C Z x d W 9 0 O 0 J l Z H J h Z y B h Z i Z x d W 9 0 O y w m c X V v d D t T Y W x k b y Z x d W 9 0 O y w m c X V v d D t P b X N j a H J p a n Z p b m c m c X V v d D s s J n F 1 b 3 Q 7 V G V n Z W 5 y Z W t l b m l u Z y Z x d W 9 0 O y w m c X V v d D t U Z W d l b n J l a 2 V u a W 5 n I C h J Q k F O K S Z x d W 9 0 O y w m c X V v d D t S Z W x h d G l l b m F h b S Z x d W 9 0 O y w m c X V v d D t C Z W x h c 3 R p b m d w b 3 N 0 J n F 1 b 3 Q 7 L C Z x d W 9 0 O 0 J l d G F h b G N v Z G U m c X V v d D s s J n F 1 b 3 Q 7 S W 5 0 Z X J u Z S B i b 2 V r a W 5 n J n F 1 b 3 Q 7 L C Z x d W 9 0 O 0 9 w b W V y a 2 l u Z y Z x d W 9 0 O 1 0 i I C 8 + P E V u d H J 5 I F R 5 c G U 9 I k Z p b G x T d G F 0 d X M i I F Z h b H V l P S J z Q 2 9 t c G x l d G U i I C 8 + P E V u d H J 5 I F R 5 c G U 9 I l J l b G F 0 a W 9 u c 2 h p c E l u Z m 9 D b 2 5 0 Y W l u Z X I i I F Z h b H V l P S J z e y Z x d W 9 0 O 2 N v b H V t b k N v d W 5 0 J n F 1 b 3 Q 7 O j E 4 L C Z x d W 9 0 O 2 t l e U N v b H V t b k 5 h b W V z J n F 1 b 3 Q 7 O l t d L C Z x d W 9 0 O 3 F 1 Z X J 5 U m V s Y X R p b 2 5 z a G l w c y Z x d W 9 0 O z p b X S w m c X V v d D t j b 2 x 1 b W 5 J Z G V u d G l 0 a W V z J n F 1 b 3 Q 7 O l s m c X V v d D t T Z W N 0 a W 9 u M S 9 0 c m F u c 2 F j d G l l c y A y M D E 3 L 1 R 5 c G U g Z 2 V 3 a W p 6 a W d k L n t C b 2 V r Z G F 0 d W 0 s M H 0 m c X V v d D s s J n F 1 b 3 Q 7 U 2 V j d G l v b j E v d H J h b n N h Y 3 R p Z X M g M j A x N y 9 U e X B l I G d l d 2 l q e m l n Z C 5 7 Q m 9 l a 2 R h d H V t I E 1 h Y W 5 k L D F 9 J n F 1 b 3 Q 7 L C Z x d W 9 0 O 1 N l Y 3 R p b 2 4 x L 3 R y Y W 5 z Y W N 0 a W V z I D I w M T c v V H l w Z S B n Z X d p a n p p Z 2 Q u e 1 J l b n R l Z G F 0 d W 0 s M n 0 m c X V v d D s s J n F 1 b 3 Q 7 U 2 V j d G l v b j E v d H J h b n N h Y 3 R p Z X M g M j A x N y 9 U e X B l I G d l d 2 l q e m l n Z C 5 7 U m V r Z W 5 p b m c s M 3 0 m c X V v d D s s J n F 1 b 3 Q 7 U 2 V j d G l v b j E v d H J h b n N h Y 3 R p Z X M g M j A x N y 9 U e X B l I G d l d 2 l q e m l n Z C 5 7 U m V r Z W 5 p b m c g K E l C Q U 4 p L D R 9 J n F 1 b 3 Q 7 L C Z x d W 9 0 O 1 N l Y 3 R p b 2 4 x L 3 R y Y W 5 z Y W N 0 a W V z I D I w M T c v V H l w Z S B n Z X d p a n p p Z 2 Q u e 1 J l a 2 V u a W 5 n b m F h b S w 1 f S Z x d W 9 0 O y w m c X V v d D t T Z W N 0 a W 9 u M S 9 0 c m F u c 2 F j d G l l c y A y M D E 3 L 1 R 5 c G U g Z 2 V 3 a W p 6 a W d k L n t S d W J y a W V r L D Z 9 J n F 1 b 3 Q 7 L C Z x d W 9 0 O 1 N l Y 3 R p b 2 4 x L 3 R y Y W 5 z Y W N 0 a W V z I D I w M T c v V H l w Z S B n Z X d p a n p p Z 2 Q u e 0 J l Z H J h Z y B i a W o s N 3 0 m c X V v d D s s J n F 1 b 3 Q 7 U 2 V j d G l v b j E v d H J h b n N h Y 3 R p Z X M g M j A x N y 9 U e X B l I G d l d 2 l q e m l n Z C 5 7 Q m V k c m F n I G F m L D h 9 J n F 1 b 3 Q 7 L C Z x d W 9 0 O 1 N l Y 3 R p b 2 4 x L 3 R y Y W 5 z Y W N 0 a W V z I D I w M T c v V H l w Z S B n Z X d p a n p p Z 2 Q u e 1 N h b G R v L D l 9 J n F 1 b 3 Q 7 L C Z x d W 9 0 O 1 N l Y 3 R p b 2 4 x L 3 R y Y W 5 z Y W N 0 a W V z I D I w M T c v V H l w Z S B n Z X d p a n p p Z 2 Q u e 0 9 t c 2 N o c m l q d m l u Z y w x M H 0 m c X V v d D s s J n F 1 b 3 Q 7 U 2 V j d G l v b j E v d H J h b n N h Y 3 R p Z X M g M j A x N y 9 U e X B l I G d l d 2 l q e m l n Z C 5 7 V G V n Z W 5 y Z W t l b m l u Z y w x M X 0 m c X V v d D s s J n F 1 b 3 Q 7 U 2 V j d G l v b j E v d H J h b n N h Y 3 R p Z X M g M j A x N y 9 U e X B l I G d l d 2 l q e m l n Z C 5 7 V G V n Z W 5 y Z W t l b m l u Z y A o S U J B T i k s M T J 9 J n F 1 b 3 Q 7 L C Z x d W 9 0 O 1 N l Y 3 R p b 2 4 x L 3 R y Y W 5 z Y W N 0 a W V z I D I w M T c v V H l w Z S B n Z X d p a n p p Z 2 Q u e 1 J l b G F 0 a W V u Y W F t L D E z f S Z x d W 9 0 O y w m c X V v d D t T Z W N 0 a W 9 u M S 9 0 c m F u c 2 F j d G l l c y A y M D E 3 L 1 R 5 c G U g Z 2 V 3 a W p 6 a W d k L n t C Z W x h c 3 R p b m d w b 3 N 0 L D E 0 f S Z x d W 9 0 O y w m c X V v d D t T Z W N 0 a W 9 u M S 9 0 c m F u c 2 F j d G l l c y A y M D E 3 L 1 R 5 c G U g Z 2 V 3 a W p 6 a W d k L n t C Z X R h Y W x j b 2 R l L D E 1 f S Z x d W 9 0 O y w m c X V v d D t T Z W N 0 a W 9 u M S 9 0 c m F u c 2 F j d G l l c y A y M D E 3 L 1 R 5 c G U g Z 2 V 3 a W p 6 a W d k L n t J b n R l c m 5 l I G J v Z W t p b m c s M T Z 9 J n F 1 b 3 Q 7 L C Z x d W 9 0 O 1 N l Y 3 R p b 2 4 x L 3 R y Y W 5 z Y W N 0 a W V z I D I w M T c v V H l w Z S B n Z X d p a n p p Z 2 Q u e 0 9 w b W V y a 2 l u Z y w x N 3 0 m c X V v d D t d L C Z x d W 9 0 O 0 N v b H V t b k N v d W 5 0 J n F 1 b 3 Q 7 O j E 4 L C Z x d W 9 0 O 0 t l e U N v b H V t b k 5 h b W V z J n F 1 b 3 Q 7 O l t d L C Z x d W 9 0 O 0 N v b H V t b k l k Z W 5 0 a X R p Z X M m c X V v d D s 6 W y Z x d W 9 0 O 1 N l Y 3 R p b 2 4 x L 3 R y Y W 5 z Y W N 0 a W V z I D I w M T c v V H l w Z S B n Z X d p a n p p Z 2 Q u e 0 J v Z W t k Y X R 1 b S w w f S Z x d W 9 0 O y w m c X V v d D t T Z W N 0 a W 9 u M S 9 0 c m F u c 2 F j d G l l c y A y M D E 3 L 1 R 5 c G U g Z 2 V 3 a W p 6 a W d k L n t C b 2 V r Z G F 0 d W 0 g T W F h b m Q s M X 0 m c X V v d D s s J n F 1 b 3 Q 7 U 2 V j d G l v b j E v d H J h b n N h Y 3 R p Z X M g M j A x N y 9 U e X B l I G d l d 2 l q e m l n Z C 5 7 U m V u d G V k Y X R 1 b S w y f S Z x d W 9 0 O y w m c X V v d D t T Z W N 0 a W 9 u M S 9 0 c m F u c 2 F j d G l l c y A y M D E 3 L 1 R 5 c G U g Z 2 V 3 a W p 6 a W d k L n t S Z W t l b m l u Z y w z f S Z x d W 9 0 O y w m c X V v d D t T Z W N 0 a W 9 u M S 9 0 c m F u c 2 F j d G l l c y A y M D E 3 L 1 R 5 c G U g Z 2 V 3 a W p 6 a W d k L n t S Z W t l b m l u Z y A o S U J B T i k s N H 0 m c X V v d D s s J n F 1 b 3 Q 7 U 2 V j d G l v b j E v d H J h b n N h Y 3 R p Z X M g M j A x N y 9 U e X B l I G d l d 2 l q e m l n Z C 5 7 U m V r Z W 5 p b m d u Y W F t L D V 9 J n F 1 b 3 Q 7 L C Z x d W 9 0 O 1 N l Y 3 R p b 2 4 x L 3 R y Y W 5 z Y W N 0 a W V z I D I w M T c v V H l w Z S B n Z X d p a n p p Z 2 Q u e 1 J 1 Y n J p Z W s s N n 0 m c X V v d D s s J n F 1 b 3 Q 7 U 2 V j d G l v b j E v d H J h b n N h Y 3 R p Z X M g M j A x N y 9 U e X B l I G d l d 2 l q e m l n Z C 5 7 Q m V k c m F n I G J p a i w 3 f S Z x d W 9 0 O y w m c X V v d D t T Z W N 0 a W 9 u M S 9 0 c m F u c 2 F j d G l l c y A y M D E 3 L 1 R 5 c G U g Z 2 V 3 a W p 6 a W d k L n t C Z W R y Y W c g Y W Y s O H 0 m c X V v d D s s J n F 1 b 3 Q 7 U 2 V j d G l v b j E v d H J h b n N h Y 3 R p Z X M g M j A x N y 9 U e X B l I G d l d 2 l q e m l n Z C 5 7 U 2 F s Z G 8 s O X 0 m c X V v d D s s J n F 1 b 3 Q 7 U 2 V j d G l v b j E v d H J h b n N h Y 3 R p Z X M g M j A x N y 9 U e X B l I G d l d 2 l q e m l n Z C 5 7 T 2 1 z Y 2 h y a W p 2 a W 5 n L D E w f S Z x d W 9 0 O y w m c X V v d D t T Z W N 0 a W 9 u M S 9 0 c m F u c 2 F j d G l l c y A y M D E 3 L 1 R 5 c G U g Z 2 V 3 a W p 6 a W d k L n t U Z W d l b n J l a 2 V u a W 5 n L D E x f S Z x d W 9 0 O y w m c X V v d D t T Z W N 0 a W 9 u M S 9 0 c m F u c 2 F j d G l l c y A y M D E 3 L 1 R 5 c G U g Z 2 V 3 a W p 6 a W d k L n t U Z W d l b n J l a 2 V u a W 5 n I C h J Q k F O K S w x M n 0 m c X V v d D s s J n F 1 b 3 Q 7 U 2 V j d G l v b j E v d H J h b n N h Y 3 R p Z X M g M j A x N y 9 U e X B l I G d l d 2 l q e m l n Z C 5 7 U m V s Y X R p Z W 5 h Y W 0 s M T N 9 J n F 1 b 3 Q 7 L C Z x d W 9 0 O 1 N l Y 3 R p b 2 4 x L 3 R y Y W 5 z Y W N 0 a W V z I D I w M T c v V H l w Z S B n Z X d p a n p p Z 2 Q u e 0 J l b G F z d G l u Z 3 B v c 3 Q s M T R 9 J n F 1 b 3 Q 7 L C Z x d W 9 0 O 1 N l Y 3 R p b 2 4 x L 3 R y Y W 5 z Y W N 0 a W V z I D I w M T c v V H l w Z S B n Z X d p a n p p Z 2 Q u e 0 J l d G F h b G N v Z G U s M T V 9 J n F 1 b 3 Q 7 L C Z x d W 9 0 O 1 N l Y 3 R p b 2 4 x L 3 R y Y W 5 z Y W N 0 a W V z I D I w M T c v V H l w Z S B n Z X d p a n p p Z 2 Q u e 0 l u d G V y b m U g Y m 9 l a 2 l u Z y w x N n 0 m c X V v d D s s J n F 1 b 3 Q 7 U 2 V j d G l v b j E v d H J h b n N h Y 3 R p Z X M g M j A x N y 9 U e X B l I G d l d 2 l q e m l n Z C 5 7 T 3 B t Z X J r a W 5 n L D E 3 f S Z x d W 9 0 O 1 0 s J n F 1 b 3 Q 7 U m V s Y X R p b 2 5 z a G l w S W 5 m b y Z x d W 9 0 O z p b X X 0 i I C 8 + P C 9 T d G F i b G V F b n R y a W V z P j w v S X R l b T 4 8 S X R l b T 4 8 S X R l b U x v Y 2 F 0 a W 9 u P j x J d G V t V H l w Z T 5 G b 3 J t d W x h P C 9 J d G V t V H l w Z T 4 8 S X R l b V B h d G g + U 2 V j d G l v b j E v d H J h b n N h Y 3 R p Z X M l M j A y M D E 3 L 0 J y b 2 4 8 L 0 l 0 Z W 1 Q Y X R o P j w v S X R l b U x v Y 2 F 0 a W 9 u P j x T d G F i b G V F b n R y a W V z I C 8 + P C 9 J d G V t P j x J d G V t P j x J d G V t T G 9 j Y X R p b 2 4 + P E l 0 Z W 1 U e X B l P k Z v c m 1 1 b G E 8 L 0 l 0 Z W 1 U e X B l P j x J d G V t U G F 0 a D 5 T Z W N 0 a W 9 u M S 9 0 c m F u c 2 F j d G l l c y U y M D I w M T c v S G V h Z G V y c y U y M G 1 l d C U y M H Z l c m h v b 2 d k J T I w b m l 2 Z W F 1 P C 9 J d G V t U G F 0 a D 4 8 L 0 l 0 Z W 1 M b 2 N h d G l v b j 4 8 U 3 R h Y m x l R W 5 0 c m l l c y A v P j w v S X R l b T 4 8 S X R l b T 4 8 S X R l b U x v Y 2 F 0 a W 9 u P j x J d G V t V H l w Z T 5 G b 3 J t d W x h P C 9 J d G V t V H l w Z T 4 8 S X R l b V B h d G g + U 2 V j d G l v b j E v d H J h b n N h Y 3 R p Z X M l M j A y M D E 3 L 1 R 5 c G U l M j B n Z X d p a n p p Z 2 Q 8 L 0 l 0 Z W 1 Q Y X R o P j w v S X R l b U x v Y 2 F 0 a W 9 u P j x T d G F i b G V F b n R y a W V z I C 8 + P C 9 J d G V t P j w v S X R l b X M + P C 9 M b 2 N h b F B h Y 2 t h Z 2 V N Z X R h Z G F 0 Y U Z p b G U + F g A A A F B L B Q Y A A A A A A A A A A A A A A A A A A A A A A A A m A Q A A A Q A A A N C M n d 8 B F d E R j H o A w E / C l + s B A A A A q w a V B 9 j Y 0 0 + m I A Y 5 Y 0 J d z w A A A A A C A A A A A A A Q Z g A A A A E A A C A A A A C B H v d 4 J a Y Y Y C Z d k h v 4 9 q 6 e k u 2 x V U V 0 x W P b e j e Y / c 4 6 L A A A A A A O g A A A A A I A A C A A A A A 8 z C i A p W o d b I E 4 2 d e e K G Z a 3 s y V + 7 Z A 0 T A m S Q N q g 9 3 u L V A A A A C O V D M 1 X 7 U O e T P H j y W s g a f S j + G 8 S s y h E H S K c T r d t N 9 r v Y z S Q j f l 1 Z V F 0 D z U h c + E b o j U k I U B D D 4 q U D X q i B P S C i C m 1 s W T D l V m 3 m + c Z R w h r f 9 a 3 k A A A A A c J N Y r K k 3 0 J N 7 c R k 0 q Q E 2 A b f H g i h / 4 B m u P 2 N g X A B J J 9 6 w j C v N k p 2 z G A 1 Y 3 x n 8 x C r O E 7 L x 5 E + A D 4 I r c r g v A c + s U < / D a t a M a s h u p > 
</file>

<file path=customXml/itemProps1.xml><?xml version="1.0" encoding="utf-8"?>
<ds:datastoreItem xmlns:ds="http://schemas.openxmlformats.org/officeDocument/2006/customXml" ds:itemID="{CC20FFCF-1703-43BB-AA93-07FDE13083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Model jaarrekening RJ650</vt:lpstr>
      <vt:lpstr>'Model jaarrekening RJ650'!Afdrukbereik</vt:lpstr>
      <vt:lpstr>cbfclassificatie</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bosfamily</cp:lastModifiedBy>
  <cp:lastPrinted>2018-06-23T18:29:49Z</cp:lastPrinted>
  <dcterms:created xsi:type="dcterms:W3CDTF">2013-05-07T18:51:28Z</dcterms:created>
  <dcterms:modified xsi:type="dcterms:W3CDTF">2018-06-23T18:39:56Z</dcterms:modified>
</cp:coreProperties>
</file>